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rboleda\Desktop\DAVID\BID V\PRESUPUESTOS PARA PUBLICAR\"/>
    </mc:Choice>
  </mc:AlternateContent>
  <bookViews>
    <workbookView xWindow="0" yWindow="0" windowWidth="28800" windowHeight="10035"/>
  </bookViews>
  <sheets>
    <sheet name="PRESUPUESTO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6" r:id="rId16"/>
    <sheet name="16" sheetId="17" r:id="rId17"/>
    <sheet name="17" sheetId="18" r:id="rId18"/>
    <sheet name="18" sheetId="19" r:id="rId19"/>
    <sheet name="19" sheetId="20" r:id="rId20"/>
    <sheet name="20" sheetId="21" r:id="rId21"/>
    <sheet name="21" sheetId="22" r:id="rId22"/>
    <sheet name="22" sheetId="23" r:id="rId23"/>
    <sheet name="23" sheetId="24" r:id="rId24"/>
    <sheet name="24" sheetId="25" r:id="rId25"/>
    <sheet name="25" sheetId="26" r:id="rId26"/>
    <sheet name="26" sheetId="27" r:id="rId27"/>
    <sheet name="27" sheetId="28" r:id="rId28"/>
    <sheet name="28" sheetId="29" r:id="rId29"/>
    <sheet name="29" sheetId="30" r:id="rId30"/>
    <sheet name="30" sheetId="31" r:id="rId31"/>
    <sheet name="31" sheetId="32" r:id="rId32"/>
    <sheet name="32" sheetId="33" r:id="rId33"/>
    <sheet name="33" sheetId="34" r:id="rId34"/>
    <sheet name="34" sheetId="35" r:id="rId35"/>
    <sheet name="35" sheetId="36" r:id="rId36"/>
    <sheet name="36" sheetId="37" r:id="rId37"/>
    <sheet name="37" sheetId="38" r:id="rId38"/>
    <sheet name="38" sheetId="39" r:id="rId39"/>
    <sheet name="39" sheetId="40" r:id="rId40"/>
  </sheets>
  <externalReferences>
    <externalReference r:id="rId41"/>
  </externalReferences>
  <definedNames>
    <definedName name="_Fill" localSheetId="38" hidden="1">#REF!</definedName>
    <definedName name="_Fill" localSheetId="39" hidden="1">#REF!</definedName>
    <definedName name="_Fill" hidden="1">#REF!</definedName>
    <definedName name="_fill2" localSheetId="38" hidden="1">#REF!</definedName>
    <definedName name="_fill2" localSheetId="39" hidden="1">#REF!</definedName>
    <definedName name="_fill2" hidden="1">#REF!</definedName>
    <definedName name="_xlnm._FilterDatabase" localSheetId="0" hidden="1">PRESUPUESTO!$A$6:$J$44</definedName>
    <definedName name="_Key1" localSheetId="38" hidden="1">#REF!</definedName>
    <definedName name="_Key1" localSheetId="39" hidden="1">#REF!</definedName>
    <definedName name="_Key1" hidden="1">#REF!</definedName>
    <definedName name="_Order1" hidden="1">255</definedName>
    <definedName name="_Regression_Int" hidden="1">1</definedName>
    <definedName name="_Sort" localSheetId="38" hidden="1">#REF!</definedName>
    <definedName name="_Sort" localSheetId="39" hidden="1">#REF!</definedName>
    <definedName name="_Sort" hidden="1">#REF!</definedName>
    <definedName name="_Sort2" localSheetId="38" hidden="1">#REF!</definedName>
    <definedName name="_Sort2" localSheetId="39" hidden="1">#REF!</definedName>
    <definedName name="_Sort2" hidden="1">#REF!</definedName>
    <definedName name="a" hidden="1">{"'Ene-Fac'!$A$2:$H$142"}</definedName>
    <definedName name="aa" localSheetId="38" hidden="1">#REF!</definedName>
    <definedName name="aa" localSheetId="39" hidden="1">#REF!</definedName>
    <definedName name="aa" hidden="1">#REF!</definedName>
    <definedName name="Ambato" hidden="1">{"'Ene-Fac'!$A$2:$H$142"}</definedName>
    <definedName name="_xlnm.Print_Area" localSheetId="0">PRESUPUESTO!$A$1:$J$46</definedName>
    <definedName name="as" localSheetId="38" hidden="1">#REF!</definedName>
    <definedName name="as" localSheetId="39" hidden="1">#REF!</definedName>
    <definedName name="as" hidden="1">#REF!</definedName>
    <definedName name="bb" localSheetId="38" hidden="1">#REF!</definedName>
    <definedName name="bb" localSheetId="39" hidden="1">#REF!</definedName>
    <definedName name="bb" hidden="1">#REF!</definedName>
    <definedName name="cara" hidden="1">{"'Ene-Fac'!$A$2:$H$142"}</definedName>
    <definedName name="cc" localSheetId="38" hidden="1">#REF!</definedName>
    <definedName name="cc" localSheetId="39" hidden="1">#REF!</definedName>
    <definedName name="cc" hidden="1">#REF!</definedName>
    <definedName name="df" localSheetId="38" hidden="1">#REF!</definedName>
    <definedName name="df" localSheetId="39" hidden="1">#REF!</definedName>
    <definedName name="df" hidden="1">#REF!</definedName>
    <definedName name="dghdghd" hidden="1">{"'Ene-Fac'!$A$2:$H$142"}</definedName>
    <definedName name="dtwrtwrtw" hidden="1">{"'Ene-Fac'!$A$2:$H$142"}</definedName>
    <definedName name="eaqagag" hidden="1">{"'Ene-Fac'!$A$2:$H$142"}</definedName>
    <definedName name="est2005imp" hidden="1">{"'Ene-Fac'!$A$2:$H$142"}</definedName>
    <definedName name="fill2" localSheetId="38" hidden="1">#REF!</definedName>
    <definedName name="fill2" localSheetId="39" hidden="1">#REF!</definedName>
    <definedName name="fill2" hidden="1">#REF!</definedName>
    <definedName name="fin" localSheetId="38" hidden="1">#REF!</definedName>
    <definedName name="fin" localSheetId="39" hidden="1">#REF!</definedName>
    <definedName name="fin" hidden="1">#REF!</definedName>
    <definedName name="fluno" hidden="1">{"'Ene-Fac'!$A$2:$H$142"}</definedName>
    <definedName name="Fuentes" hidden="1">{"'Ene-Fac'!$A$2:$H$142"}</definedName>
    <definedName name="gdhgdfhdfgh" hidden="1">{"'Ene-Fac'!$A$2:$H$142"}</definedName>
    <definedName name="hgjfhjfhj" hidden="1">{"'Ene-Fac'!$A$2:$H$142"}</definedName>
    <definedName name="hjfdghjfhj" hidden="1">{"'Ene-Fac'!$A$2:$H$142"}</definedName>
    <definedName name="HTML_CodePage" hidden="1">1252</definedName>
    <definedName name="HTML_Control" hidden="1">{"'Ene-Fac'!$A$2:$H$142"}</definedName>
    <definedName name="HTML_Control_1" hidden="1">{"'Ene-Fac'!$A$2:$H$142"}</definedName>
    <definedName name="HTML_CONTROL001" hidden="1">{"'Ene-Fac'!$A$2:$H$142"}</definedName>
    <definedName name="HTML_Control002" hidden="1">{"'Ene-Fac'!$A$2:$H$142"}</definedName>
    <definedName name="HTML_Control003" hidden="1">{"'Ene-Fac'!$A$2:$H$142"}</definedName>
    <definedName name="HTML_CONTROL1" hidden="1">{"'Ene-Fac'!$A$2:$H$142"}</definedName>
    <definedName name="HTML_Description" hidden="1">""</definedName>
    <definedName name="HTML_Email" hidden="1">""</definedName>
    <definedName name="HTML_Header" hidden="1">"APRECIOS"</definedName>
    <definedName name="HTML_LastUpdate" hidden="1">"25/03/99"</definedName>
    <definedName name="HTML_LineAfter" hidden="1">TRUE</definedName>
    <definedName name="HTML_LineBefore" hidden="1">TRUE</definedName>
    <definedName name="HTML_Name" hidden="1">"Bodega"</definedName>
    <definedName name="HTML_OBDlg2" hidden="1">TRUE</definedName>
    <definedName name="HTML_OBDlg4" hidden="1">TRUE</definedName>
    <definedName name="HTML_OS" hidden="1">0</definedName>
    <definedName name="HTML_PathFile" hidden="1">"C:\ANALPRES.WIN\HTML.htm"</definedName>
    <definedName name="HTML_Title" hidden="1">"ANALISIS PRECIOS UNITARIOS MANO DE OBRA"</definedName>
    <definedName name="jorge" hidden="1">{"'Ene-Fac'!$A$2:$H$142"}</definedName>
    <definedName name="mm" localSheetId="38" hidden="1">#REF!</definedName>
    <definedName name="mm" localSheetId="39" hidden="1">#REF!</definedName>
    <definedName name="mm" hidden="1">#REF!</definedName>
    <definedName name="new" hidden="1">{"'Ene-Fac'!$A$2:$H$142"}</definedName>
    <definedName name="nn" localSheetId="38" hidden="1">#REF!</definedName>
    <definedName name="nn" localSheetId="39" hidden="1">#REF!</definedName>
    <definedName name="nn" hidden="1">#REF!</definedName>
    <definedName name="OJO" hidden="1">{"'Ene-Fac'!$A$2:$H$142"}</definedName>
    <definedName name="q" hidden="1">{"'Ene-Fac'!$A$2:$H$142"}</definedName>
    <definedName name="q34er" hidden="1">{"'Ene-Fac'!$A$2:$H$142"}</definedName>
    <definedName name="rt" localSheetId="38" hidden="1">#REF!</definedName>
    <definedName name="rt" localSheetId="39" hidden="1">#REF!</definedName>
    <definedName name="rt" hidden="1">#REF!</definedName>
    <definedName name="sdfasf" hidden="1">{"'Ene-Fac'!$A$2:$H$142"}</definedName>
    <definedName name="srqwerqe" hidden="1">{"'Ene-Fac'!$A$2:$H$142"}</definedName>
    <definedName name="THML_Control11" hidden="1">{"'Ene-Fac'!$A$2:$H$142"}</definedName>
    <definedName name="twertwert" hidden="1">{"'Ene-Fac'!$A$2:$H$142"}</definedName>
    <definedName name="vv" localSheetId="38" hidden="1">#REF!</definedName>
    <definedName name="vv" localSheetId="39" hidden="1">#REF!</definedName>
    <definedName name="vv" hidden="1">#REF!</definedName>
    <definedName name="wer" hidden="1">{"'Ene-Fac'!$A$2:$H$142"}</definedName>
    <definedName name="wrtwrt" hidden="1">{"'Ene-Fac'!$A$2:$H$142"}</definedName>
    <definedName name="wrtwrtet" hidden="1">{"'Ene-Fac'!$A$2:$H$142"}</definedName>
  </definedNames>
  <calcPr calcId="152511"/>
</workbook>
</file>

<file path=xl/calcChain.xml><?xml version="1.0" encoding="utf-8"?>
<calcChain xmlns="http://schemas.openxmlformats.org/spreadsheetml/2006/main">
  <c r="V74" i="40" l="1"/>
  <c r="G69" i="40"/>
  <c r="G71" i="40" s="1"/>
  <c r="G63" i="40"/>
  <c r="G62" i="40"/>
  <c r="G61" i="40"/>
  <c r="G60" i="40"/>
  <c r="G59" i="40"/>
  <c r="G58" i="40"/>
  <c r="G57" i="40"/>
  <c r="G56" i="40"/>
  <c r="G55" i="40"/>
  <c r="G54" i="40"/>
  <c r="G53" i="40"/>
  <c r="G52" i="40"/>
  <c r="G51" i="40"/>
  <c r="G50" i="40"/>
  <c r="G49" i="40"/>
  <c r="G48" i="40"/>
  <c r="G47" i="40"/>
  <c r="G46" i="40"/>
  <c r="G45" i="40"/>
  <c r="G44" i="40"/>
  <c r="G64" i="40" s="1"/>
  <c r="V76" i="40" s="1"/>
  <c r="D37" i="40"/>
  <c r="D36" i="40"/>
  <c r="D35" i="40"/>
  <c r="D34" i="40"/>
  <c r="D33" i="40"/>
  <c r="V26" i="40"/>
  <c r="V25" i="40"/>
  <c r="V24" i="40"/>
  <c r="V23" i="40"/>
  <c r="V22" i="40"/>
  <c r="V21" i="40"/>
  <c r="V20" i="40"/>
  <c r="V19" i="40"/>
  <c r="V18" i="40"/>
  <c r="V17" i="40"/>
  <c r="V16" i="40"/>
  <c r="D16" i="40"/>
  <c r="V15" i="40"/>
  <c r="D15" i="40"/>
  <c r="V14" i="40"/>
  <c r="D14" i="40"/>
  <c r="V13" i="40"/>
  <c r="M13" i="40"/>
  <c r="O13" i="40" s="1"/>
  <c r="Q13" i="40" s="1"/>
  <c r="S13" i="40" s="1"/>
  <c r="L13" i="40"/>
  <c r="E13" i="40"/>
  <c r="E14" i="40" s="1"/>
  <c r="E15" i="40" s="1"/>
  <c r="D13" i="40"/>
  <c r="G13" i="40" s="1"/>
  <c r="V12" i="40"/>
  <c r="G12" i="40"/>
  <c r="D12" i="40"/>
  <c r="J10" i="40"/>
  <c r="V74" i="39"/>
  <c r="G69" i="39"/>
  <c r="G71" i="39" s="1"/>
  <c r="G63" i="39"/>
  <c r="G62" i="39"/>
  <c r="G61" i="39"/>
  <c r="G60" i="39"/>
  <c r="G59" i="39"/>
  <c r="G58" i="39"/>
  <c r="G57" i="39"/>
  <c r="G56" i="39"/>
  <c r="G55" i="39"/>
  <c r="G54" i="39"/>
  <c r="G53" i="39"/>
  <c r="G52" i="39"/>
  <c r="G51" i="39"/>
  <c r="G50" i="39"/>
  <c r="G49" i="39"/>
  <c r="G48" i="39"/>
  <c r="G47" i="39"/>
  <c r="G46" i="39"/>
  <c r="G45" i="39"/>
  <c r="G44" i="39"/>
  <c r="G64" i="39" s="1"/>
  <c r="V76" i="39" s="1"/>
  <c r="D37" i="39"/>
  <c r="D36" i="39"/>
  <c r="D35" i="39"/>
  <c r="D34" i="39"/>
  <c r="D33" i="39"/>
  <c r="G33" i="39" s="1"/>
  <c r="V26" i="39"/>
  <c r="V25" i="39"/>
  <c r="V24" i="39"/>
  <c r="V23" i="39"/>
  <c r="V22" i="39"/>
  <c r="V21" i="39"/>
  <c r="V20" i="39"/>
  <c r="V19" i="39"/>
  <c r="V18" i="39"/>
  <c r="V17" i="39"/>
  <c r="V16" i="39"/>
  <c r="D16" i="39"/>
  <c r="V15" i="39"/>
  <c r="D15" i="39"/>
  <c r="G15" i="39" s="1"/>
  <c r="V14" i="39"/>
  <c r="D14" i="39"/>
  <c r="G14" i="39" s="1"/>
  <c r="V13" i="39"/>
  <c r="O13" i="39"/>
  <c r="Q13" i="39" s="1"/>
  <c r="S13" i="39" s="1"/>
  <c r="M13" i="39"/>
  <c r="L13" i="39"/>
  <c r="E13" i="39"/>
  <c r="E14" i="39" s="1"/>
  <c r="E15" i="39" s="1"/>
  <c r="E16" i="39" s="1"/>
  <c r="E33" i="39" s="1"/>
  <c r="E34" i="39" s="1"/>
  <c r="D13" i="39"/>
  <c r="G13" i="39" s="1"/>
  <c r="V12" i="39"/>
  <c r="D12" i="39"/>
  <c r="G12" i="39" s="1"/>
  <c r="J10" i="39"/>
  <c r="V74" i="38"/>
  <c r="G71" i="38"/>
  <c r="G69" i="38"/>
  <c r="G63" i="38"/>
  <c r="G62" i="38"/>
  <c r="G61" i="38"/>
  <c r="G60" i="38"/>
  <c r="G59" i="38"/>
  <c r="G58" i="38"/>
  <c r="G57" i="38"/>
  <c r="G56" i="38"/>
  <c r="G55" i="38"/>
  <c r="G54" i="38"/>
  <c r="G53" i="38"/>
  <c r="G52" i="38"/>
  <c r="G51" i="38"/>
  <c r="G50" i="38"/>
  <c r="G49" i="38"/>
  <c r="G48" i="38"/>
  <c r="G47" i="38"/>
  <c r="G46" i="38"/>
  <c r="G45" i="38"/>
  <c r="G44" i="38"/>
  <c r="G64" i="38" s="1"/>
  <c r="V76" i="38" s="1"/>
  <c r="G38" i="38"/>
  <c r="D38" i="38"/>
  <c r="D37" i="38"/>
  <c r="G37" i="38" s="1"/>
  <c r="G36" i="38"/>
  <c r="D36" i="38"/>
  <c r="D35" i="38"/>
  <c r="G35" i="38" s="1"/>
  <c r="G34" i="38"/>
  <c r="D34" i="38"/>
  <c r="D33" i="38"/>
  <c r="G33" i="38" s="1"/>
  <c r="G40" i="38" s="1"/>
  <c r="V26" i="38"/>
  <c r="D26" i="38"/>
  <c r="G26" i="38" s="1"/>
  <c r="V25" i="38"/>
  <c r="G25" i="38"/>
  <c r="D25" i="38"/>
  <c r="V24" i="38"/>
  <c r="G24" i="38"/>
  <c r="D24" i="38"/>
  <c r="V23" i="38"/>
  <c r="D23" i="38"/>
  <c r="G23" i="38" s="1"/>
  <c r="V22" i="38"/>
  <c r="D22" i="38"/>
  <c r="G22" i="38" s="1"/>
  <c r="V21" i="38"/>
  <c r="G21" i="38"/>
  <c r="D21" i="38"/>
  <c r="V20" i="38"/>
  <c r="G20" i="38"/>
  <c r="D20" i="38"/>
  <c r="V19" i="38"/>
  <c r="D19" i="38"/>
  <c r="G19" i="38" s="1"/>
  <c r="V18" i="38"/>
  <c r="D18" i="38"/>
  <c r="G18" i="38" s="1"/>
  <c r="V17" i="38"/>
  <c r="G17" i="38"/>
  <c r="D17" i="38"/>
  <c r="V16" i="38"/>
  <c r="G16" i="38"/>
  <c r="D16" i="38"/>
  <c r="V15" i="38"/>
  <c r="D15" i="38"/>
  <c r="G15" i="38" s="1"/>
  <c r="V14" i="38"/>
  <c r="D14" i="38"/>
  <c r="G14" i="38" s="1"/>
  <c r="V13" i="38"/>
  <c r="M13" i="38"/>
  <c r="O13" i="38" s="1"/>
  <c r="Q13" i="38" s="1"/>
  <c r="S13" i="38" s="1"/>
  <c r="L13" i="38"/>
  <c r="D13" i="38"/>
  <c r="G13" i="38" s="1"/>
  <c r="V12" i="38"/>
  <c r="G12" i="38"/>
  <c r="D12" i="38"/>
  <c r="J10" i="38"/>
  <c r="V74" i="37"/>
  <c r="G69" i="37"/>
  <c r="G71" i="37" s="1"/>
  <c r="G63" i="37"/>
  <c r="G62" i="37"/>
  <c r="G61" i="37"/>
  <c r="G60" i="37"/>
  <c r="G59" i="37"/>
  <c r="G58" i="37"/>
  <c r="G57" i="37"/>
  <c r="G56" i="37"/>
  <c r="G55" i="37"/>
  <c r="G54" i="37"/>
  <c r="G53" i="37"/>
  <c r="G52" i="37"/>
  <c r="G51" i="37"/>
  <c r="G50" i="37"/>
  <c r="G49" i="37"/>
  <c r="G48" i="37"/>
  <c r="G47" i="37"/>
  <c r="G46" i="37"/>
  <c r="G45" i="37"/>
  <c r="G44" i="37"/>
  <c r="G64" i="37" s="1"/>
  <c r="V76" i="37" s="1"/>
  <c r="D38" i="37"/>
  <c r="G38" i="37" s="1"/>
  <c r="D37" i="37"/>
  <c r="G37" i="37" s="1"/>
  <c r="D36" i="37"/>
  <c r="G36" i="37" s="1"/>
  <c r="D35" i="37"/>
  <c r="G35" i="37" s="1"/>
  <c r="D34" i="37"/>
  <c r="G34" i="37" s="1"/>
  <c r="D33" i="37"/>
  <c r="G33" i="37" s="1"/>
  <c r="V26" i="37"/>
  <c r="D26" i="37"/>
  <c r="G26" i="37" s="1"/>
  <c r="V25" i="37"/>
  <c r="G25" i="37"/>
  <c r="D25" i="37"/>
  <c r="V24" i="37"/>
  <c r="D24" i="37"/>
  <c r="G24" i="37" s="1"/>
  <c r="V23" i="37"/>
  <c r="G23" i="37"/>
  <c r="D23" i="37"/>
  <c r="V22" i="37"/>
  <c r="D22" i="37"/>
  <c r="G22" i="37" s="1"/>
  <c r="V21" i="37"/>
  <c r="G21" i="37"/>
  <c r="D21" i="37"/>
  <c r="V20" i="37"/>
  <c r="D20" i="37"/>
  <c r="G20" i="37" s="1"/>
  <c r="V19" i="37"/>
  <c r="G19" i="37"/>
  <c r="D19" i="37"/>
  <c r="V18" i="37"/>
  <c r="D18" i="37"/>
  <c r="G18" i="37" s="1"/>
  <c r="V17" i="37"/>
  <c r="G17" i="37"/>
  <c r="D17" i="37"/>
  <c r="V16" i="37"/>
  <c r="D16" i="37"/>
  <c r="G16" i="37" s="1"/>
  <c r="V15" i="37"/>
  <c r="G15" i="37"/>
  <c r="D15" i="37"/>
  <c r="V14" i="37"/>
  <c r="D14" i="37"/>
  <c r="G14" i="37" s="1"/>
  <c r="V13" i="37"/>
  <c r="L13" i="37"/>
  <c r="M13" i="37" s="1"/>
  <c r="O13" i="37" s="1"/>
  <c r="Q13" i="37" s="1"/>
  <c r="S13" i="37" s="1"/>
  <c r="D13" i="37"/>
  <c r="G13" i="37" s="1"/>
  <c r="V12" i="37"/>
  <c r="G12" i="37"/>
  <c r="D12" i="37"/>
  <c r="J10" i="37"/>
  <c r="V74" i="36"/>
  <c r="G71" i="36"/>
  <c r="G69" i="36"/>
  <c r="G63" i="36"/>
  <c r="G62" i="36"/>
  <c r="G61" i="36"/>
  <c r="G60" i="36"/>
  <c r="G59" i="36"/>
  <c r="G58" i="36"/>
  <c r="G57" i="36"/>
  <c r="G56" i="36"/>
  <c r="G55" i="36"/>
  <c r="G54" i="36"/>
  <c r="G53" i="36"/>
  <c r="G52" i="36"/>
  <c r="G51" i="36"/>
  <c r="G50" i="36"/>
  <c r="G49" i="36"/>
  <c r="G48" i="36"/>
  <c r="G47" i="36"/>
  <c r="G46" i="36"/>
  <c r="G45" i="36"/>
  <c r="G44" i="36"/>
  <c r="G64" i="36" s="1"/>
  <c r="V76" i="36" s="1"/>
  <c r="G38" i="36"/>
  <c r="D38" i="36"/>
  <c r="G37" i="36"/>
  <c r="D37" i="36"/>
  <c r="G36" i="36"/>
  <c r="D36" i="36"/>
  <c r="G35" i="36"/>
  <c r="D35" i="36"/>
  <c r="G34" i="36"/>
  <c r="D34" i="36"/>
  <c r="G33" i="36"/>
  <c r="G40" i="36" s="1"/>
  <c r="D33" i="36"/>
  <c r="V26" i="36"/>
  <c r="G26" i="36"/>
  <c r="D26" i="36"/>
  <c r="V25" i="36"/>
  <c r="D25" i="36"/>
  <c r="G25" i="36" s="1"/>
  <c r="V24" i="36"/>
  <c r="G24" i="36"/>
  <c r="D24" i="36"/>
  <c r="V23" i="36"/>
  <c r="D23" i="36"/>
  <c r="G23" i="36" s="1"/>
  <c r="V22" i="36"/>
  <c r="G22" i="36"/>
  <c r="D22" i="36"/>
  <c r="V21" i="36"/>
  <c r="D21" i="36"/>
  <c r="G21" i="36" s="1"/>
  <c r="V20" i="36"/>
  <c r="G20" i="36"/>
  <c r="D20" i="36"/>
  <c r="V19" i="36"/>
  <c r="D19" i="36"/>
  <c r="G19" i="36" s="1"/>
  <c r="V18" i="36"/>
  <c r="G18" i="36"/>
  <c r="D18" i="36"/>
  <c r="V17" i="36"/>
  <c r="D17" i="36"/>
  <c r="G17" i="36" s="1"/>
  <c r="V16" i="36"/>
  <c r="G16" i="36"/>
  <c r="D16" i="36"/>
  <c r="V15" i="36"/>
  <c r="D15" i="36"/>
  <c r="G15" i="36" s="1"/>
  <c r="V14" i="36"/>
  <c r="G14" i="36"/>
  <c r="D14" i="36"/>
  <c r="V13" i="36"/>
  <c r="M13" i="36"/>
  <c r="O13" i="36" s="1"/>
  <c r="Q13" i="36" s="1"/>
  <c r="S13" i="36" s="1"/>
  <c r="L13" i="36"/>
  <c r="G13" i="36"/>
  <c r="D13" i="36"/>
  <c r="V12" i="36"/>
  <c r="D12" i="36"/>
  <c r="G12" i="36" s="1"/>
  <c r="J10" i="36"/>
  <c r="V74" i="35"/>
  <c r="G69" i="35"/>
  <c r="G71" i="35" s="1"/>
  <c r="G63" i="35"/>
  <c r="G62" i="35"/>
  <c r="G61" i="35"/>
  <c r="G60" i="35"/>
  <c r="G59" i="35"/>
  <c r="G58" i="35"/>
  <c r="G57" i="35"/>
  <c r="G56" i="35"/>
  <c r="G55" i="35"/>
  <c r="G54" i="35"/>
  <c r="G53" i="35"/>
  <c r="G52" i="35"/>
  <c r="G51" i="35"/>
  <c r="G50" i="35"/>
  <c r="G49" i="35"/>
  <c r="G48" i="35"/>
  <c r="G47" i="35"/>
  <c r="G46" i="35"/>
  <c r="G45" i="35"/>
  <c r="G44" i="35"/>
  <c r="G64" i="35" s="1"/>
  <c r="V76" i="35" s="1"/>
  <c r="D38" i="35"/>
  <c r="G38" i="35" s="1"/>
  <c r="D37" i="35"/>
  <c r="G37" i="35" s="1"/>
  <c r="D36" i="35"/>
  <c r="G36" i="35" s="1"/>
  <c r="D35" i="35"/>
  <c r="G35" i="35" s="1"/>
  <c r="D34" i="35"/>
  <c r="G34" i="35" s="1"/>
  <c r="D33" i="35"/>
  <c r="G33" i="35" s="1"/>
  <c r="V26" i="35"/>
  <c r="D26" i="35"/>
  <c r="G26" i="35" s="1"/>
  <c r="V25" i="35"/>
  <c r="G25" i="35"/>
  <c r="D25" i="35"/>
  <c r="V24" i="35"/>
  <c r="D24" i="35"/>
  <c r="G24" i="35" s="1"/>
  <c r="V23" i="35"/>
  <c r="G23" i="35"/>
  <c r="D23" i="35"/>
  <c r="V22" i="35"/>
  <c r="D22" i="35"/>
  <c r="G22" i="35" s="1"/>
  <c r="V21" i="35"/>
  <c r="G21" i="35"/>
  <c r="D21" i="35"/>
  <c r="V20" i="35"/>
  <c r="D20" i="35"/>
  <c r="G20" i="35" s="1"/>
  <c r="V19" i="35"/>
  <c r="G19" i="35"/>
  <c r="D19" i="35"/>
  <c r="V18" i="35"/>
  <c r="D18" i="35"/>
  <c r="G18" i="35" s="1"/>
  <c r="V17" i="35"/>
  <c r="G17" i="35"/>
  <c r="D17" i="35"/>
  <c r="V16" i="35"/>
  <c r="D16" i="35"/>
  <c r="G16" i="35" s="1"/>
  <c r="V15" i="35"/>
  <c r="G15" i="35"/>
  <c r="D15" i="35"/>
  <c r="V14" i="35"/>
  <c r="D14" i="35"/>
  <c r="G14" i="35" s="1"/>
  <c r="V13" i="35"/>
  <c r="L13" i="35"/>
  <c r="M13" i="35" s="1"/>
  <c r="O13" i="35" s="1"/>
  <c r="Q13" i="35" s="1"/>
  <c r="S13" i="35" s="1"/>
  <c r="D13" i="35"/>
  <c r="G13" i="35" s="1"/>
  <c r="V12" i="35"/>
  <c r="G12" i="35"/>
  <c r="D12" i="35"/>
  <c r="J10" i="35"/>
  <c r="V74" i="34"/>
  <c r="G71" i="34"/>
  <c r="G69" i="34"/>
  <c r="G63" i="34"/>
  <c r="G62" i="34"/>
  <c r="G61" i="34"/>
  <c r="G60" i="34"/>
  <c r="G59" i="34"/>
  <c r="G58" i="34"/>
  <c r="G57" i="34"/>
  <c r="G56" i="34"/>
  <c r="G55" i="34"/>
  <c r="G54" i="34"/>
  <c r="G53" i="34"/>
  <c r="G52" i="34"/>
  <c r="G51" i="34"/>
  <c r="G50" i="34"/>
  <c r="G49" i="34"/>
  <c r="G48" i="34"/>
  <c r="G47" i="34"/>
  <c r="G46" i="34"/>
  <c r="G45" i="34"/>
  <c r="G44" i="34"/>
  <c r="G64" i="34" s="1"/>
  <c r="V76" i="34" s="1"/>
  <c r="G38" i="34"/>
  <c r="D38" i="34"/>
  <c r="G37" i="34"/>
  <c r="D37" i="34"/>
  <c r="G36" i="34"/>
  <c r="D36" i="34"/>
  <c r="G35" i="34"/>
  <c r="D35" i="34"/>
  <c r="G34" i="34"/>
  <c r="D34" i="34"/>
  <c r="G33" i="34"/>
  <c r="G40" i="34" s="1"/>
  <c r="D33" i="34"/>
  <c r="V26" i="34"/>
  <c r="G26" i="34"/>
  <c r="D26" i="34"/>
  <c r="V25" i="34"/>
  <c r="D25" i="34"/>
  <c r="G25" i="34" s="1"/>
  <c r="V24" i="34"/>
  <c r="G24" i="34"/>
  <c r="D24" i="34"/>
  <c r="V23" i="34"/>
  <c r="D23" i="34"/>
  <c r="G23" i="34" s="1"/>
  <c r="V22" i="34"/>
  <c r="G22" i="34"/>
  <c r="D22" i="34"/>
  <c r="V21" i="34"/>
  <c r="D21" i="34"/>
  <c r="G21" i="34" s="1"/>
  <c r="V20" i="34"/>
  <c r="G20" i="34"/>
  <c r="D20" i="34"/>
  <c r="V19" i="34"/>
  <c r="D19" i="34"/>
  <c r="G19" i="34" s="1"/>
  <c r="V18" i="34"/>
  <c r="G18" i="34"/>
  <c r="D18" i="34"/>
  <c r="V17" i="34"/>
  <c r="D17" i="34"/>
  <c r="G17" i="34" s="1"/>
  <c r="V16" i="34"/>
  <c r="G16" i="34"/>
  <c r="D16" i="34"/>
  <c r="V15" i="34"/>
  <c r="D15" i="34"/>
  <c r="G15" i="34" s="1"/>
  <c r="V14" i="34"/>
  <c r="G14" i="34"/>
  <c r="D14" i="34"/>
  <c r="V13" i="34"/>
  <c r="M13" i="34"/>
  <c r="O13" i="34" s="1"/>
  <c r="Q13" i="34" s="1"/>
  <c r="S13" i="34" s="1"/>
  <c r="L13" i="34"/>
  <c r="G13" i="34"/>
  <c r="D13" i="34"/>
  <c r="V12" i="34"/>
  <c r="D12" i="34"/>
  <c r="G12" i="34" s="1"/>
  <c r="J10" i="34"/>
  <c r="V74" i="33"/>
  <c r="G69" i="33"/>
  <c r="G71" i="33" s="1"/>
  <c r="G63" i="33"/>
  <c r="G62" i="33"/>
  <c r="G61" i="33"/>
  <c r="G60" i="33"/>
  <c r="G59" i="33"/>
  <c r="G58" i="33"/>
  <c r="G57" i="33"/>
  <c r="G56" i="33"/>
  <c r="G55" i="33"/>
  <c r="G54" i="33"/>
  <c r="G53" i="33"/>
  <c r="G52" i="33"/>
  <c r="G51" i="33"/>
  <c r="G50" i="33"/>
  <c r="G49" i="33"/>
  <c r="G48" i="33"/>
  <c r="G47" i="33"/>
  <c r="G46" i="33"/>
  <c r="G45" i="33"/>
  <c r="G44" i="33"/>
  <c r="G64" i="33" s="1"/>
  <c r="V76" i="33" s="1"/>
  <c r="D38" i="33"/>
  <c r="G38" i="33" s="1"/>
  <c r="D37" i="33"/>
  <c r="G37" i="33" s="1"/>
  <c r="D36" i="33"/>
  <c r="G36" i="33" s="1"/>
  <c r="D35" i="33"/>
  <c r="G35" i="33" s="1"/>
  <c r="D34" i="33"/>
  <c r="G34" i="33" s="1"/>
  <c r="D33" i="33"/>
  <c r="G33" i="33" s="1"/>
  <c r="V26" i="33"/>
  <c r="D26" i="33"/>
  <c r="G26" i="33" s="1"/>
  <c r="V25" i="33"/>
  <c r="G25" i="33"/>
  <c r="D25" i="33"/>
  <c r="V24" i="33"/>
  <c r="D24" i="33"/>
  <c r="G24" i="33" s="1"/>
  <c r="V23" i="33"/>
  <c r="G23" i="33"/>
  <c r="D23" i="33"/>
  <c r="V22" i="33"/>
  <c r="D22" i="33"/>
  <c r="G22" i="33" s="1"/>
  <c r="V21" i="33"/>
  <c r="G21" i="33"/>
  <c r="D21" i="33"/>
  <c r="V20" i="33"/>
  <c r="D20" i="33"/>
  <c r="G20" i="33" s="1"/>
  <c r="V19" i="33"/>
  <c r="G19" i="33"/>
  <c r="D19" i="33"/>
  <c r="V18" i="33"/>
  <c r="D18" i="33"/>
  <c r="G18" i="33" s="1"/>
  <c r="V17" i="33"/>
  <c r="G17" i="33"/>
  <c r="D17" i="33"/>
  <c r="V16" i="33"/>
  <c r="D16" i="33"/>
  <c r="G16" i="33" s="1"/>
  <c r="V15" i="33"/>
  <c r="G15" i="33"/>
  <c r="D15" i="33"/>
  <c r="V14" i="33"/>
  <c r="D14" i="33"/>
  <c r="G14" i="33" s="1"/>
  <c r="V13" i="33"/>
  <c r="L13" i="33"/>
  <c r="M13" i="33" s="1"/>
  <c r="O13" i="33" s="1"/>
  <c r="Q13" i="33" s="1"/>
  <c r="S13" i="33" s="1"/>
  <c r="D13" i="33"/>
  <c r="G13" i="33" s="1"/>
  <c r="V12" i="33"/>
  <c r="G12" i="33"/>
  <c r="G29" i="33" s="1"/>
  <c r="D12" i="33"/>
  <c r="J10" i="33"/>
  <c r="V74" i="32"/>
  <c r="G71" i="32"/>
  <c r="G69" i="32"/>
  <c r="G63" i="32"/>
  <c r="G62" i="32"/>
  <c r="G61" i="32"/>
  <c r="G60" i="32"/>
  <c r="G59" i="32"/>
  <c r="G58" i="32"/>
  <c r="G57" i="32"/>
  <c r="G56" i="32"/>
  <c r="G55" i="32"/>
  <c r="G54" i="32"/>
  <c r="G53" i="32"/>
  <c r="G52" i="32"/>
  <c r="G51" i="32"/>
  <c r="G50" i="32"/>
  <c r="G49" i="32"/>
  <c r="G48" i="32"/>
  <c r="G64" i="32" s="1"/>
  <c r="V76" i="32" s="1"/>
  <c r="G47" i="32"/>
  <c r="G46" i="32"/>
  <c r="G45" i="32"/>
  <c r="G44" i="32"/>
  <c r="G38" i="32"/>
  <c r="D38" i="32"/>
  <c r="G37" i="32"/>
  <c r="D37" i="32"/>
  <c r="G36" i="32"/>
  <c r="D36" i="32"/>
  <c r="G35" i="32"/>
  <c r="D35" i="32"/>
  <c r="G34" i="32"/>
  <c r="D34" i="32"/>
  <c r="G33" i="32"/>
  <c r="G40" i="32" s="1"/>
  <c r="D33" i="32"/>
  <c r="V26" i="32"/>
  <c r="G26" i="32"/>
  <c r="D26" i="32"/>
  <c r="V25" i="32"/>
  <c r="D25" i="32"/>
  <c r="G25" i="32" s="1"/>
  <c r="V24" i="32"/>
  <c r="G24" i="32"/>
  <c r="D24" i="32"/>
  <c r="V23" i="32"/>
  <c r="D23" i="32"/>
  <c r="G23" i="32" s="1"/>
  <c r="V22" i="32"/>
  <c r="G22" i="32"/>
  <c r="D22" i="32"/>
  <c r="V21" i="32"/>
  <c r="D21" i="32"/>
  <c r="G21" i="32" s="1"/>
  <c r="V20" i="32"/>
  <c r="G20" i="32"/>
  <c r="D20" i="32"/>
  <c r="V19" i="32"/>
  <c r="D19" i="32"/>
  <c r="G19" i="32" s="1"/>
  <c r="V18" i="32"/>
  <c r="G18" i="32"/>
  <c r="D18" i="32"/>
  <c r="V17" i="32"/>
  <c r="D17" i="32"/>
  <c r="G17" i="32" s="1"/>
  <c r="V16" i="32"/>
  <c r="G16" i="32"/>
  <c r="D16" i="32"/>
  <c r="V15" i="32"/>
  <c r="D15" i="32"/>
  <c r="G15" i="32" s="1"/>
  <c r="V14" i="32"/>
  <c r="G14" i="32"/>
  <c r="D14" i="32"/>
  <c r="V13" i="32"/>
  <c r="M13" i="32"/>
  <c r="O13" i="32" s="1"/>
  <c r="Q13" i="32" s="1"/>
  <c r="S13" i="32" s="1"/>
  <c r="L13" i="32"/>
  <c r="G13" i="32"/>
  <c r="D13" i="32"/>
  <c r="V12" i="32"/>
  <c r="D12" i="32"/>
  <c r="G12" i="32" s="1"/>
  <c r="G29" i="32" s="1"/>
  <c r="J10" i="32"/>
  <c r="V74" i="31"/>
  <c r="G69" i="31"/>
  <c r="G71" i="31" s="1"/>
  <c r="G63" i="31"/>
  <c r="G62" i="31"/>
  <c r="G61" i="31"/>
  <c r="G60" i="31"/>
  <c r="G59" i="31"/>
  <c r="G58" i="31"/>
  <c r="G57" i="31"/>
  <c r="G56" i="31"/>
  <c r="G55" i="31"/>
  <c r="G54" i="31"/>
  <c r="G53" i="31"/>
  <c r="G52" i="31"/>
  <c r="G51" i="31"/>
  <c r="G50" i="31"/>
  <c r="G49" i="31"/>
  <c r="G48" i="31"/>
  <c r="G47" i="31"/>
  <c r="G46" i="31"/>
  <c r="G45" i="31"/>
  <c r="G44" i="31"/>
  <c r="G64" i="31" s="1"/>
  <c r="V76" i="31" s="1"/>
  <c r="D38" i="31"/>
  <c r="G38" i="31" s="1"/>
  <c r="D37" i="31"/>
  <c r="G37" i="31" s="1"/>
  <c r="D36" i="31"/>
  <c r="G36" i="31" s="1"/>
  <c r="D35" i="31"/>
  <c r="G35" i="31" s="1"/>
  <c r="D34" i="31"/>
  <c r="G34" i="31" s="1"/>
  <c r="D33" i="31"/>
  <c r="G33" i="31" s="1"/>
  <c r="V26" i="31"/>
  <c r="D26" i="31"/>
  <c r="G26" i="31" s="1"/>
  <c r="V25" i="31"/>
  <c r="G25" i="31"/>
  <c r="D25" i="31"/>
  <c r="V24" i="31"/>
  <c r="D24" i="31"/>
  <c r="G24" i="31" s="1"/>
  <c r="V23" i="31"/>
  <c r="G23" i="31"/>
  <c r="D23" i="31"/>
  <c r="V22" i="31"/>
  <c r="D22" i="31"/>
  <c r="G22" i="31" s="1"/>
  <c r="V21" i="31"/>
  <c r="G21" i="31"/>
  <c r="D21" i="31"/>
  <c r="V20" i="31"/>
  <c r="D20" i="31"/>
  <c r="G20" i="31" s="1"/>
  <c r="V19" i="31"/>
  <c r="G19" i="31"/>
  <c r="D19" i="31"/>
  <c r="V18" i="31"/>
  <c r="D18" i="31"/>
  <c r="G18" i="31" s="1"/>
  <c r="V17" i="31"/>
  <c r="G17" i="31"/>
  <c r="D17" i="31"/>
  <c r="V16" i="31"/>
  <c r="D16" i="31"/>
  <c r="G16" i="31" s="1"/>
  <c r="V15" i="31"/>
  <c r="G15" i="31"/>
  <c r="D15" i="31"/>
  <c r="V14" i="31"/>
  <c r="D14" i="31"/>
  <c r="G14" i="31" s="1"/>
  <c r="V13" i="31"/>
  <c r="L13" i="31"/>
  <c r="M13" i="31" s="1"/>
  <c r="O13" i="31" s="1"/>
  <c r="Q13" i="31" s="1"/>
  <c r="S13" i="31" s="1"/>
  <c r="D13" i="31"/>
  <c r="G13" i="31" s="1"/>
  <c r="V12" i="31"/>
  <c r="G12" i="31"/>
  <c r="D12" i="31"/>
  <c r="J10" i="31"/>
  <c r="V74" i="30"/>
  <c r="G71" i="30"/>
  <c r="G69" i="30"/>
  <c r="G63" i="30"/>
  <c r="G62" i="30"/>
  <c r="G61" i="30"/>
  <c r="G60" i="30"/>
  <c r="G59" i="30"/>
  <c r="G58" i="30"/>
  <c r="G57" i="30"/>
  <c r="G56" i="30"/>
  <c r="G55" i="30"/>
  <c r="G54" i="30"/>
  <c r="G53" i="30"/>
  <c r="G52" i="30"/>
  <c r="G51" i="30"/>
  <c r="G50" i="30"/>
  <c r="G49" i="30"/>
  <c r="G48" i="30"/>
  <c r="G47" i="30"/>
  <c r="G46" i="30"/>
  <c r="G45" i="30"/>
  <c r="G44" i="30"/>
  <c r="G64" i="30" s="1"/>
  <c r="V76" i="30" s="1"/>
  <c r="G38" i="30"/>
  <c r="D38" i="30"/>
  <c r="G37" i="30"/>
  <c r="D37" i="30"/>
  <c r="G36" i="30"/>
  <c r="D36" i="30"/>
  <c r="G35" i="30"/>
  <c r="D35" i="30"/>
  <c r="G34" i="30"/>
  <c r="D34" i="30"/>
  <c r="G33" i="30"/>
  <c r="G40" i="30" s="1"/>
  <c r="D33" i="30"/>
  <c r="V26" i="30"/>
  <c r="G26" i="30"/>
  <c r="D26" i="30"/>
  <c r="V25" i="30"/>
  <c r="D25" i="30"/>
  <c r="G25" i="30" s="1"/>
  <c r="V24" i="30"/>
  <c r="G24" i="30"/>
  <c r="D24" i="30"/>
  <c r="V23" i="30"/>
  <c r="D23" i="30"/>
  <c r="G23" i="30" s="1"/>
  <c r="V22" i="30"/>
  <c r="G22" i="30"/>
  <c r="D22" i="30"/>
  <c r="V21" i="30"/>
  <c r="D21" i="30"/>
  <c r="G21" i="30" s="1"/>
  <c r="V20" i="30"/>
  <c r="G20" i="30"/>
  <c r="D20" i="30"/>
  <c r="V19" i="30"/>
  <c r="D19" i="30"/>
  <c r="G19" i="30" s="1"/>
  <c r="V18" i="30"/>
  <c r="G18" i="30"/>
  <c r="D18" i="30"/>
  <c r="V17" i="30"/>
  <c r="D17" i="30"/>
  <c r="G17" i="30" s="1"/>
  <c r="V16" i="30"/>
  <c r="G16" i="30"/>
  <c r="D16" i="30"/>
  <c r="V15" i="30"/>
  <c r="D15" i="30"/>
  <c r="G15" i="30" s="1"/>
  <c r="V14" i="30"/>
  <c r="G14" i="30"/>
  <c r="D14" i="30"/>
  <c r="V13" i="30"/>
  <c r="M13" i="30"/>
  <c r="O13" i="30" s="1"/>
  <c r="Q13" i="30" s="1"/>
  <c r="S13" i="30" s="1"/>
  <c r="L13" i="30"/>
  <c r="G13" i="30"/>
  <c r="D13" i="30"/>
  <c r="V12" i="30"/>
  <c r="D12" i="30"/>
  <c r="G12" i="30" s="1"/>
  <c r="J10" i="30"/>
  <c r="V74" i="29"/>
  <c r="G69" i="29"/>
  <c r="G71" i="29" s="1"/>
  <c r="G63" i="29"/>
  <c r="G62" i="29"/>
  <c r="G61" i="29"/>
  <c r="G60" i="29"/>
  <c r="G59" i="29"/>
  <c r="G58" i="29"/>
  <c r="G57" i="29"/>
  <c r="G56" i="29"/>
  <c r="G55" i="29"/>
  <c r="G54" i="29"/>
  <c r="G53" i="29"/>
  <c r="G52" i="29"/>
  <c r="G51" i="29"/>
  <c r="G50" i="29"/>
  <c r="G49" i="29"/>
  <c r="G48" i="29"/>
  <c r="G47" i="29"/>
  <c r="G46" i="29"/>
  <c r="G45" i="29"/>
  <c r="G44" i="29"/>
  <c r="D38" i="29"/>
  <c r="G38" i="29" s="1"/>
  <c r="D37" i="29"/>
  <c r="G37" i="29" s="1"/>
  <c r="D36" i="29"/>
  <c r="G36" i="29" s="1"/>
  <c r="D35" i="29"/>
  <c r="G35" i="29" s="1"/>
  <c r="D34" i="29"/>
  <c r="G34" i="29" s="1"/>
  <c r="D33" i="29"/>
  <c r="G33" i="29" s="1"/>
  <c r="V26" i="29"/>
  <c r="D26" i="29"/>
  <c r="G26" i="29" s="1"/>
  <c r="V25" i="29"/>
  <c r="G25" i="29"/>
  <c r="D25" i="29"/>
  <c r="V24" i="29"/>
  <c r="D24" i="29"/>
  <c r="G24" i="29" s="1"/>
  <c r="V23" i="29"/>
  <c r="G23" i="29"/>
  <c r="D23" i="29"/>
  <c r="V22" i="29"/>
  <c r="D22" i="29"/>
  <c r="G22" i="29" s="1"/>
  <c r="V21" i="29"/>
  <c r="G21" i="29"/>
  <c r="D21" i="29"/>
  <c r="V20" i="29"/>
  <c r="D20" i="29"/>
  <c r="G20" i="29" s="1"/>
  <c r="V19" i="29"/>
  <c r="G19" i="29"/>
  <c r="D19" i="29"/>
  <c r="V18" i="29"/>
  <c r="D18" i="29"/>
  <c r="G18" i="29" s="1"/>
  <c r="V17" i="29"/>
  <c r="G17" i="29"/>
  <c r="D17" i="29"/>
  <c r="V16" i="29"/>
  <c r="D16" i="29"/>
  <c r="G16" i="29" s="1"/>
  <c r="V15" i="29"/>
  <c r="G15" i="29"/>
  <c r="D15" i="29"/>
  <c r="V14" i="29"/>
  <c r="D14" i="29"/>
  <c r="G14" i="29" s="1"/>
  <c r="V13" i="29"/>
  <c r="L13" i="29"/>
  <c r="M13" i="29" s="1"/>
  <c r="O13" i="29" s="1"/>
  <c r="Q13" i="29" s="1"/>
  <c r="S13" i="29" s="1"/>
  <c r="D13" i="29"/>
  <c r="G13" i="29" s="1"/>
  <c r="V12" i="29"/>
  <c r="G12" i="29"/>
  <c r="D12" i="29"/>
  <c r="J10" i="29"/>
  <c r="V74" i="28"/>
  <c r="G71" i="28"/>
  <c r="G69" i="28"/>
  <c r="G63" i="28"/>
  <c r="G62" i="28"/>
  <c r="G61" i="28"/>
  <c r="G60" i="28"/>
  <c r="G59" i="28"/>
  <c r="G58" i="28"/>
  <c r="G57" i="28"/>
  <c r="G56" i="28"/>
  <c r="G55" i="28"/>
  <c r="G54" i="28"/>
  <c r="G53" i="28"/>
  <c r="G52" i="28"/>
  <c r="G51" i="28"/>
  <c r="G50" i="28"/>
  <c r="G49" i="28"/>
  <c r="G48" i="28"/>
  <c r="G64" i="28" s="1"/>
  <c r="V76" i="28" s="1"/>
  <c r="G47" i="28"/>
  <c r="G46" i="28"/>
  <c r="G45" i="28"/>
  <c r="G44" i="28"/>
  <c r="G38" i="28"/>
  <c r="D38" i="28"/>
  <c r="G37" i="28"/>
  <c r="D37" i="28"/>
  <c r="G36" i="28"/>
  <c r="D36" i="28"/>
  <c r="G35" i="28"/>
  <c r="D35" i="28"/>
  <c r="G34" i="28"/>
  <c r="D34" i="28"/>
  <c r="G33" i="28"/>
  <c r="G40" i="28" s="1"/>
  <c r="D33" i="28"/>
  <c r="V26" i="28"/>
  <c r="G26" i="28"/>
  <c r="D26" i="28"/>
  <c r="V25" i="28"/>
  <c r="D25" i="28"/>
  <c r="G25" i="28" s="1"/>
  <c r="V24" i="28"/>
  <c r="G24" i="28"/>
  <c r="D24" i="28"/>
  <c r="V23" i="28"/>
  <c r="D23" i="28"/>
  <c r="G23" i="28" s="1"/>
  <c r="V22" i="28"/>
  <c r="G22" i="28"/>
  <c r="D22" i="28"/>
  <c r="V21" i="28"/>
  <c r="D21" i="28"/>
  <c r="G21" i="28" s="1"/>
  <c r="V20" i="28"/>
  <c r="G20" i="28"/>
  <c r="D20" i="28"/>
  <c r="V19" i="28"/>
  <c r="D19" i="28"/>
  <c r="G19" i="28" s="1"/>
  <c r="V18" i="28"/>
  <c r="G18" i="28"/>
  <c r="D18" i="28"/>
  <c r="V17" i="28"/>
  <c r="D17" i="28"/>
  <c r="G17" i="28" s="1"/>
  <c r="V16" i="28"/>
  <c r="G16" i="28"/>
  <c r="D16" i="28"/>
  <c r="V15" i="28"/>
  <c r="D15" i="28"/>
  <c r="G15" i="28" s="1"/>
  <c r="V14" i="28"/>
  <c r="G14" i="28"/>
  <c r="D14" i="28"/>
  <c r="V13" i="28"/>
  <c r="M13" i="28"/>
  <c r="O13" i="28" s="1"/>
  <c r="Q13" i="28" s="1"/>
  <c r="S13" i="28" s="1"/>
  <c r="L13" i="28"/>
  <c r="G13" i="28"/>
  <c r="D13" i="28"/>
  <c r="V12" i="28"/>
  <c r="D12" i="28"/>
  <c r="G12" i="28" s="1"/>
  <c r="J10" i="28"/>
  <c r="V74" i="27"/>
  <c r="G69" i="27"/>
  <c r="G71" i="27" s="1"/>
  <c r="G63" i="27"/>
  <c r="G62" i="27"/>
  <c r="G61" i="27"/>
  <c r="G60" i="27"/>
  <c r="G59" i="27"/>
  <c r="G58" i="27"/>
  <c r="G57" i="27"/>
  <c r="G56" i="27"/>
  <c r="G55" i="27"/>
  <c r="G54" i="27"/>
  <c r="G53" i="27"/>
  <c r="G52" i="27"/>
  <c r="G51" i="27"/>
  <c r="G50" i="27"/>
  <c r="G49" i="27"/>
  <c r="G48" i="27"/>
  <c r="G47" i="27"/>
  <c r="G46" i="27"/>
  <c r="G45" i="27"/>
  <c r="G44" i="27"/>
  <c r="G64" i="27" s="1"/>
  <c r="V76" i="27" s="1"/>
  <c r="D38" i="27"/>
  <c r="G38" i="27" s="1"/>
  <c r="D37" i="27"/>
  <c r="G37" i="27" s="1"/>
  <c r="D36" i="27"/>
  <c r="G36" i="27" s="1"/>
  <c r="D35" i="27"/>
  <c r="G35" i="27" s="1"/>
  <c r="D34" i="27"/>
  <c r="G34" i="27" s="1"/>
  <c r="D33" i="27"/>
  <c r="G33" i="27" s="1"/>
  <c r="V26" i="27"/>
  <c r="D26" i="27"/>
  <c r="G26" i="27" s="1"/>
  <c r="V25" i="27"/>
  <c r="G25" i="27"/>
  <c r="D25" i="27"/>
  <c r="V24" i="27"/>
  <c r="D24" i="27"/>
  <c r="G24" i="27" s="1"/>
  <c r="V23" i="27"/>
  <c r="G23" i="27"/>
  <c r="D23" i="27"/>
  <c r="V22" i="27"/>
  <c r="D22" i="27"/>
  <c r="G22" i="27" s="1"/>
  <c r="V21" i="27"/>
  <c r="G21" i="27"/>
  <c r="D21" i="27"/>
  <c r="V20" i="27"/>
  <c r="D20" i="27"/>
  <c r="G20" i="27" s="1"/>
  <c r="V19" i="27"/>
  <c r="G19" i="27"/>
  <c r="D19" i="27"/>
  <c r="V18" i="27"/>
  <c r="D18" i="27"/>
  <c r="G18" i="27" s="1"/>
  <c r="V17" i="27"/>
  <c r="G17" i="27"/>
  <c r="D17" i="27"/>
  <c r="V16" i="27"/>
  <c r="D16" i="27"/>
  <c r="G16" i="27" s="1"/>
  <c r="V15" i="27"/>
  <c r="G15" i="27"/>
  <c r="D15" i="27"/>
  <c r="V14" i="27"/>
  <c r="D14" i="27"/>
  <c r="G14" i="27" s="1"/>
  <c r="V13" i="27"/>
  <c r="L13" i="27"/>
  <c r="M13" i="27" s="1"/>
  <c r="O13" i="27" s="1"/>
  <c r="Q13" i="27" s="1"/>
  <c r="S13" i="27" s="1"/>
  <c r="D13" i="27"/>
  <c r="G13" i="27" s="1"/>
  <c r="V12" i="27"/>
  <c r="G12" i="27"/>
  <c r="D12" i="27"/>
  <c r="J10" i="27"/>
  <c r="V74" i="26"/>
  <c r="G71" i="26"/>
  <c r="G69" i="26"/>
  <c r="G63" i="26"/>
  <c r="G62" i="26"/>
  <c r="G61" i="26"/>
  <c r="G60" i="26"/>
  <c r="G59" i="26"/>
  <c r="G58" i="26"/>
  <c r="G57" i="26"/>
  <c r="G56" i="26"/>
  <c r="G55" i="26"/>
  <c r="G54" i="26"/>
  <c r="G53" i="26"/>
  <c r="G52" i="26"/>
  <c r="G51" i="26"/>
  <c r="G50" i="26"/>
  <c r="G49" i="26"/>
  <c r="G48" i="26"/>
  <c r="G47" i="26"/>
  <c r="G46" i="26"/>
  <c r="G45" i="26"/>
  <c r="G44" i="26"/>
  <c r="G38" i="26"/>
  <c r="D38" i="26"/>
  <c r="G37" i="26"/>
  <c r="D37" i="26"/>
  <c r="G36" i="26"/>
  <c r="D36" i="26"/>
  <c r="G35" i="26"/>
  <c r="D35" i="26"/>
  <c r="G34" i="26"/>
  <c r="D34" i="26"/>
  <c r="G33" i="26"/>
  <c r="G40" i="26" s="1"/>
  <c r="D33" i="26"/>
  <c r="V26" i="26"/>
  <c r="G26" i="26"/>
  <c r="D26" i="26"/>
  <c r="V25" i="26"/>
  <c r="D25" i="26"/>
  <c r="G25" i="26" s="1"/>
  <c r="V24" i="26"/>
  <c r="G24" i="26"/>
  <c r="D24" i="26"/>
  <c r="V23" i="26"/>
  <c r="D23" i="26"/>
  <c r="G23" i="26" s="1"/>
  <c r="V22" i="26"/>
  <c r="G22" i="26"/>
  <c r="D22" i="26"/>
  <c r="V21" i="26"/>
  <c r="D21" i="26"/>
  <c r="G21" i="26" s="1"/>
  <c r="V20" i="26"/>
  <c r="G20" i="26"/>
  <c r="D20" i="26"/>
  <c r="V19" i="26"/>
  <c r="D19" i="26"/>
  <c r="G19" i="26" s="1"/>
  <c r="V18" i="26"/>
  <c r="G18" i="26"/>
  <c r="D18" i="26"/>
  <c r="V17" i="26"/>
  <c r="D17" i="26"/>
  <c r="G17" i="26" s="1"/>
  <c r="V16" i="26"/>
  <c r="G16" i="26"/>
  <c r="D16" i="26"/>
  <c r="V15" i="26"/>
  <c r="D15" i="26"/>
  <c r="G15" i="26" s="1"/>
  <c r="V14" i="26"/>
  <c r="G14" i="26"/>
  <c r="D14" i="26"/>
  <c r="V13" i="26"/>
  <c r="M13" i="26"/>
  <c r="O13" i="26" s="1"/>
  <c r="Q13" i="26" s="1"/>
  <c r="S13" i="26" s="1"/>
  <c r="L13" i="26"/>
  <c r="G13" i="26"/>
  <c r="D13" i="26"/>
  <c r="V12" i="26"/>
  <c r="D12" i="26"/>
  <c r="G12" i="26" s="1"/>
  <c r="G29" i="26" s="1"/>
  <c r="J10" i="26"/>
  <c r="V74" i="25"/>
  <c r="G69" i="25"/>
  <c r="G71" i="25" s="1"/>
  <c r="G63" i="25"/>
  <c r="G62" i="25"/>
  <c r="G61" i="25"/>
  <c r="G60" i="25"/>
  <c r="G59" i="25"/>
  <c r="G58" i="25"/>
  <c r="G57" i="25"/>
  <c r="G56" i="25"/>
  <c r="G55" i="25"/>
  <c r="G54" i="25"/>
  <c r="G53" i="25"/>
  <c r="G52" i="25"/>
  <c r="G51" i="25"/>
  <c r="G50" i="25"/>
  <c r="G49" i="25"/>
  <c r="G48" i="25"/>
  <c r="G47" i="25"/>
  <c r="G46" i="25"/>
  <c r="G45" i="25"/>
  <c r="G44" i="25"/>
  <c r="G64" i="25" s="1"/>
  <c r="V76" i="25" s="1"/>
  <c r="D38" i="25"/>
  <c r="G38" i="25" s="1"/>
  <c r="D37" i="25"/>
  <c r="G37" i="25" s="1"/>
  <c r="D36" i="25"/>
  <c r="G36" i="25" s="1"/>
  <c r="D35" i="25"/>
  <c r="G35" i="25" s="1"/>
  <c r="D34" i="25"/>
  <c r="G34" i="25" s="1"/>
  <c r="D33" i="25"/>
  <c r="G33" i="25" s="1"/>
  <c r="V26" i="25"/>
  <c r="D26" i="25"/>
  <c r="G26" i="25" s="1"/>
  <c r="V25" i="25"/>
  <c r="G25" i="25"/>
  <c r="D25" i="25"/>
  <c r="V24" i="25"/>
  <c r="D24" i="25"/>
  <c r="G24" i="25" s="1"/>
  <c r="V23" i="25"/>
  <c r="G23" i="25"/>
  <c r="D23" i="25"/>
  <c r="V22" i="25"/>
  <c r="D22" i="25"/>
  <c r="G22" i="25" s="1"/>
  <c r="V21" i="25"/>
  <c r="G21" i="25"/>
  <c r="D21" i="25"/>
  <c r="V20" i="25"/>
  <c r="D20" i="25"/>
  <c r="G20" i="25" s="1"/>
  <c r="V19" i="25"/>
  <c r="G19" i="25"/>
  <c r="D19" i="25"/>
  <c r="V18" i="25"/>
  <c r="D18" i="25"/>
  <c r="G18" i="25" s="1"/>
  <c r="V17" i="25"/>
  <c r="G17" i="25"/>
  <c r="D17" i="25"/>
  <c r="V16" i="25"/>
  <c r="D16" i="25"/>
  <c r="G16" i="25" s="1"/>
  <c r="V15" i="25"/>
  <c r="G15" i="25"/>
  <c r="D15" i="25"/>
  <c r="V14" i="25"/>
  <c r="D14" i="25"/>
  <c r="G14" i="25" s="1"/>
  <c r="V13" i="25"/>
  <c r="S13" i="25"/>
  <c r="L13" i="25"/>
  <c r="M13" i="25" s="1"/>
  <c r="O13" i="25" s="1"/>
  <c r="Q13" i="25" s="1"/>
  <c r="D13" i="25"/>
  <c r="G13" i="25" s="1"/>
  <c r="V12" i="25"/>
  <c r="G12" i="25"/>
  <c r="D12" i="25"/>
  <c r="J10" i="25"/>
  <c r="V74" i="24"/>
  <c r="G71" i="24"/>
  <c r="G69" i="24"/>
  <c r="G63" i="24"/>
  <c r="G62" i="24"/>
  <c r="G61" i="24"/>
  <c r="G60" i="24"/>
  <c r="G59" i="24"/>
  <c r="G58" i="24"/>
  <c r="G57" i="24"/>
  <c r="G56" i="24"/>
  <c r="G55" i="24"/>
  <c r="G54" i="24"/>
  <c r="G53" i="24"/>
  <c r="G52" i="24"/>
  <c r="G51" i="24"/>
  <c r="G50" i="24"/>
  <c r="G49" i="24"/>
  <c r="G48" i="24"/>
  <c r="G64" i="24" s="1"/>
  <c r="V76" i="24" s="1"/>
  <c r="G47" i="24"/>
  <c r="G46" i="24"/>
  <c r="G45" i="24"/>
  <c r="G44" i="24"/>
  <c r="G38" i="24"/>
  <c r="D38" i="24"/>
  <c r="G37" i="24"/>
  <c r="D37" i="24"/>
  <c r="G36" i="24"/>
  <c r="D36" i="24"/>
  <c r="G35" i="24"/>
  <c r="D35" i="24"/>
  <c r="G34" i="24"/>
  <c r="D34" i="24"/>
  <c r="G33" i="24"/>
  <c r="G40" i="24" s="1"/>
  <c r="D33" i="24"/>
  <c r="V26" i="24"/>
  <c r="G26" i="24"/>
  <c r="D26" i="24"/>
  <c r="V25" i="24"/>
  <c r="D25" i="24"/>
  <c r="G25" i="24" s="1"/>
  <c r="V24" i="24"/>
  <c r="G24" i="24"/>
  <c r="D24" i="24"/>
  <c r="V23" i="24"/>
  <c r="D23" i="24"/>
  <c r="G23" i="24" s="1"/>
  <c r="V22" i="24"/>
  <c r="G22" i="24"/>
  <c r="D22" i="24"/>
  <c r="V21" i="24"/>
  <c r="D21" i="24"/>
  <c r="G21" i="24" s="1"/>
  <c r="V20" i="24"/>
  <c r="G20" i="24"/>
  <c r="D20" i="24"/>
  <c r="V19" i="24"/>
  <c r="D19" i="24"/>
  <c r="G19" i="24" s="1"/>
  <c r="V18" i="24"/>
  <c r="G18" i="24"/>
  <c r="D18" i="24"/>
  <c r="V17" i="24"/>
  <c r="D17" i="24"/>
  <c r="G17" i="24" s="1"/>
  <c r="V16" i="24"/>
  <c r="G16" i="24"/>
  <c r="D16" i="24"/>
  <c r="V15" i="24"/>
  <c r="D15" i="24"/>
  <c r="G15" i="24" s="1"/>
  <c r="V14" i="24"/>
  <c r="G14" i="24"/>
  <c r="D14" i="24"/>
  <c r="V13" i="24"/>
  <c r="M13" i="24"/>
  <c r="O13" i="24" s="1"/>
  <c r="Q13" i="24" s="1"/>
  <c r="S13" i="24" s="1"/>
  <c r="L13" i="24"/>
  <c r="G13" i="24"/>
  <c r="D13" i="24"/>
  <c r="V12" i="24"/>
  <c r="D12" i="24"/>
  <c r="G12" i="24" s="1"/>
  <c r="J10" i="24"/>
  <c r="V74" i="23"/>
  <c r="G69" i="23"/>
  <c r="G71" i="23" s="1"/>
  <c r="G63" i="23"/>
  <c r="G62" i="23"/>
  <c r="G61" i="23"/>
  <c r="G60" i="23"/>
  <c r="G59" i="23"/>
  <c r="G58" i="23"/>
  <c r="G57" i="23"/>
  <c r="G56" i="23"/>
  <c r="G55" i="23"/>
  <c r="G54" i="23"/>
  <c r="G53" i="23"/>
  <c r="G52" i="23"/>
  <c r="G51" i="23"/>
  <c r="G50" i="23"/>
  <c r="G49" i="23"/>
  <c r="G48" i="23"/>
  <c r="G47" i="23"/>
  <c r="G46" i="23"/>
  <c r="G45" i="23"/>
  <c r="G44" i="23"/>
  <c r="D38" i="23"/>
  <c r="G38" i="23" s="1"/>
  <c r="D37" i="23"/>
  <c r="G37" i="23" s="1"/>
  <c r="D36" i="23"/>
  <c r="G36" i="23" s="1"/>
  <c r="D35" i="23"/>
  <c r="G35" i="23" s="1"/>
  <c r="D34" i="23"/>
  <c r="G34" i="23" s="1"/>
  <c r="D33" i="23"/>
  <c r="G33" i="23" s="1"/>
  <c r="G40" i="23" s="1"/>
  <c r="V26" i="23"/>
  <c r="D26" i="23"/>
  <c r="G26" i="23" s="1"/>
  <c r="V25" i="23"/>
  <c r="G25" i="23"/>
  <c r="D25" i="23"/>
  <c r="V24" i="23"/>
  <c r="D24" i="23"/>
  <c r="G24" i="23" s="1"/>
  <c r="V23" i="23"/>
  <c r="G23" i="23"/>
  <c r="D23" i="23"/>
  <c r="V22" i="23"/>
  <c r="D22" i="23"/>
  <c r="G22" i="23" s="1"/>
  <c r="V21" i="23"/>
  <c r="G21" i="23"/>
  <c r="D21" i="23"/>
  <c r="V20" i="23"/>
  <c r="D20" i="23"/>
  <c r="G20" i="23" s="1"/>
  <c r="V19" i="23"/>
  <c r="G19" i="23"/>
  <c r="D19" i="23"/>
  <c r="V18" i="23"/>
  <c r="D18" i="23"/>
  <c r="G18" i="23" s="1"/>
  <c r="V17" i="23"/>
  <c r="G17" i="23"/>
  <c r="D17" i="23"/>
  <c r="V16" i="23"/>
  <c r="D16" i="23"/>
  <c r="G16" i="23" s="1"/>
  <c r="V15" i="23"/>
  <c r="G15" i="23"/>
  <c r="D15" i="23"/>
  <c r="V14" i="23"/>
  <c r="D14" i="23"/>
  <c r="G14" i="23" s="1"/>
  <c r="V13" i="23"/>
  <c r="L13" i="23"/>
  <c r="M13" i="23" s="1"/>
  <c r="O13" i="23" s="1"/>
  <c r="Q13" i="23" s="1"/>
  <c r="S13" i="23" s="1"/>
  <c r="D13" i="23"/>
  <c r="G13" i="23" s="1"/>
  <c r="V12" i="23"/>
  <c r="G12" i="23"/>
  <c r="D12" i="23"/>
  <c r="J10" i="23"/>
  <c r="V74" i="22"/>
  <c r="G71" i="22"/>
  <c r="G69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64" i="22" s="1"/>
  <c r="V76" i="22" s="1"/>
  <c r="G38" i="22"/>
  <c r="D38" i="22"/>
  <c r="G37" i="22"/>
  <c r="D37" i="22"/>
  <c r="G36" i="22"/>
  <c r="D36" i="22"/>
  <c r="G35" i="22"/>
  <c r="D35" i="22"/>
  <c r="G34" i="22"/>
  <c r="D34" i="22"/>
  <c r="G33" i="22"/>
  <c r="D33" i="22"/>
  <c r="V26" i="22"/>
  <c r="G26" i="22"/>
  <c r="D26" i="22"/>
  <c r="V25" i="22"/>
  <c r="D25" i="22"/>
  <c r="G25" i="22" s="1"/>
  <c r="V24" i="22"/>
  <c r="G24" i="22"/>
  <c r="D24" i="22"/>
  <c r="V23" i="22"/>
  <c r="D23" i="22"/>
  <c r="G23" i="22" s="1"/>
  <c r="V22" i="22"/>
  <c r="G22" i="22"/>
  <c r="D22" i="22"/>
  <c r="V21" i="22"/>
  <c r="D21" i="22"/>
  <c r="G21" i="22" s="1"/>
  <c r="V20" i="22"/>
  <c r="G20" i="22"/>
  <c r="D20" i="22"/>
  <c r="V19" i="22"/>
  <c r="D19" i="22"/>
  <c r="G19" i="22" s="1"/>
  <c r="V18" i="22"/>
  <c r="G18" i="22"/>
  <c r="D18" i="22"/>
  <c r="V17" i="22"/>
  <c r="D17" i="22"/>
  <c r="G17" i="22" s="1"/>
  <c r="V16" i="22"/>
  <c r="G16" i="22"/>
  <c r="D16" i="22"/>
  <c r="V15" i="22"/>
  <c r="D15" i="22"/>
  <c r="G15" i="22" s="1"/>
  <c r="V14" i="22"/>
  <c r="G14" i="22"/>
  <c r="D14" i="22"/>
  <c r="V13" i="22"/>
  <c r="M13" i="22"/>
  <c r="O13" i="22" s="1"/>
  <c r="Q13" i="22" s="1"/>
  <c r="S13" i="22" s="1"/>
  <c r="L13" i="22"/>
  <c r="G13" i="22"/>
  <c r="D13" i="22"/>
  <c r="V12" i="22"/>
  <c r="D12" i="22"/>
  <c r="G12" i="22" s="1"/>
  <c r="G29" i="22" s="1"/>
  <c r="J10" i="22"/>
  <c r="V74" i="21"/>
  <c r="G69" i="21"/>
  <c r="G71" i="21" s="1"/>
  <c r="G63" i="21"/>
  <c r="G62" i="21"/>
  <c r="G61" i="21"/>
  <c r="G60" i="21"/>
  <c r="G59" i="21"/>
  <c r="G58" i="21"/>
  <c r="G57" i="21"/>
  <c r="G56" i="21"/>
  <c r="G55" i="21"/>
  <c r="G54" i="21"/>
  <c r="G53" i="21"/>
  <c r="G52" i="21"/>
  <c r="G51" i="21"/>
  <c r="G50" i="21"/>
  <c r="G49" i="21"/>
  <c r="G48" i="21"/>
  <c r="G47" i="21"/>
  <c r="G46" i="21"/>
  <c r="G45" i="21"/>
  <c r="G44" i="21"/>
  <c r="D38" i="21"/>
  <c r="G38" i="21" s="1"/>
  <c r="D37" i="21"/>
  <c r="G37" i="21" s="1"/>
  <c r="D36" i="21"/>
  <c r="G36" i="21" s="1"/>
  <c r="G35" i="21"/>
  <c r="D35" i="21"/>
  <c r="D34" i="21"/>
  <c r="G34" i="21" s="1"/>
  <c r="G33" i="21"/>
  <c r="G40" i="21" s="1"/>
  <c r="D33" i="21"/>
  <c r="V26" i="21"/>
  <c r="G26" i="21"/>
  <c r="D26" i="21"/>
  <c r="V25" i="21"/>
  <c r="D25" i="21"/>
  <c r="G25" i="21" s="1"/>
  <c r="V24" i="21"/>
  <c r="D24" i="21"/>
  <c r="G24" i="21" s="1"/>
  <c r="V23" i="21"/>
  <c r="G23" i="21"/>
  <c r="D23" i="21"/>
  <c r="V22" i="21"/>
  <c r="G22" i="21"/>
  <c r="D22" i="21"/>
  <c r="V21" i="21"/>
  <c r="D21" i="21"/>
  <c r="G21" i="21" s="1"/>
  <c r="V20" i="21"/>
  <c r="D20" i="21"/>
  <c r="G20" i="21" s="1"/>
  <c r="V19" i="21"/>
  <c r="G19" i="21"/>
  <c r="D19" i="21"/>
  <c r="V18" i="21"/>
  <c r="G18" i="21"/>
  <c r="D18" i="21"/>
  <c r="V17" i="21"/>
  <c r="D17" i="21"/>
  <c r="G17" i="21" s="1"/>
  <c r="V16" i="21"/>
  <c r="D16" i="21"/>
  <c r="G16" i="21" s="1"/>
  <c r="V15" i="21"/>
  <c r="G15" i="21"/>
  <c r="D15" i="21"/>
  <c r="V14" i="21"/>
  <c r="G14" i="21"/>
  <c r="D14" i="21"/>
  <c r="V13" i="21"/>
  <c r="L13" i="21"/>
  <c r="M13" i="21" s="1"/>
  <c r="O13" i="21" s="1"/>
  <c r="Q13" i="21" s="1"/>
  <c r="S13" i="21" s="1"/>
  <c r="G13" i="21"/>
  <c r="D13" i="21"/>
  <c r="V12" i="21"/>
  <c r="D12" i="21"/>
  <c r="G12" i="21" s="1"/>
  <c r="J10" i="21"/>
  <c r="V74" i="20"/>
  <c r="G71" i="20"/>
  <c r="G69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0" i="20"/>
  <c r="G38" i="20"/>
  <c r="D38" i="20"/>
  <c r="D37" i="20"/>
  <c r="G37" i="20" s="1"/>
  <c r="D36" i="20"/>
  <c r="G36" i="20" s="1"/>
  <c r="D35" i="20"/>
  <c r="G35" i="20" s="1"/>
  <c r="G34" i="20"/>
  <c r="D34" i="20"/>
  <c r="D33" i="20"/>
  <c r="G33" i="20" s="1"/>
  <c r="V26" i="20"/>
  <c r="D26" i="20"/>
  <c r="G26" i="20" s="1"/>
  <c r="V25" i="20"/>
  <c r="D25" i="20"/>
  <c r="G25" i="20" s="1"/>
  <c r="V24" i="20"/>
  <c r="D24" i="20"/>
  <c r="G24" i="20" s="1"/>
  <c r="V23" i="20"/>
  <c r="G23" i="20"/>
  <c r="D23" i="20"/>
  <c r="V22" i="20"/>
  <c r="D22" i="20"/>
  <c r="G22" i="20" s="1"/>
  <c r="V21" i="20"/>
  <c r="D21" i="20"/>
  <c r="G21" i="20" s="1"/>
  <c r="V20" i="20"/>
  <c r="G20" i="20"/>
  <c r="D20" i="20"/>
  <c r="V19" i="20"/>
  <c r="G19" i="20"/>
  <c r="D19" i="20"/>
  <c r="V18" i="20"/>
  <c r="D18" i="20"/>
  <c r="G18" i="20" s="1"/>
  <c r="V17" i="20"/>
  <c r="D17" i="20"/>
  <c r="G17" i="20" s="1"/>
  <c r="V16" i="20"/>
  <c r="D16" i="20"/>
  <c r="G16" i="20" s="1"/>
  <c r="V15" i="20"/>
  <c r="G15" i="20"/>
  <c r="D15" i="20"/>
  <c r="V14" i="20"/>
  <c r="D14" i="20"/>
  <c r="G14" i="20" s="1"/>
  <c r="V13" i="20"/>
  <c r="O13" i="20"/>
  <c r="Q13" i="20" s="1"/>
  <c r="S13" i="20" s="1"/>
  <c r="M13" i="20"/>
  <c r="L13" i="20"/>
  <c r="D13" i="20"/>
  <c r="G13" i="20" s="1"/>
  <c r="V12" i="20"/>
  <c r="D12" i="20"/>
  <c r="G12" i="20" s="1"/>
  <c r="J10" i="20"/>
  <c r="V74" i="19"/>
  <c r="G71" i="19"/>
  <c r="G69" i="19"/>
  <c r="G63" i="19"/>
  <c r="G62" i="19"/>
  <c r="G61" i="19"/>
  <c r="G60" i="19"/>
  <c r="G59" i="19"/>
  <c r="G58" i="19"/>
  <c r="G57" i="19"/>
  <c r="G56" i="19"/>
  <c r="G55" i="19"/>
  <c r="G54" i="19"/>
  <c r="G53" i="19"/>
  <c r="G52" i="19"/>
  <c r="G51" i="19"/>
  <c r="G50" i="19"/>
  <c r="G49" i="19"/>
  <c r="G48" i="19"/>
  <c r="G47" i="19"/>
  <c r="G46" i="19"/>
  <c r="G45" i="19"/>
  <c r="G44" i="19"/>
  <c r="G64" i="19" s="1"/>
  <c r="V76" i="19" s="1"/>
  <c r="G38" i="19"/>
  <c r="D38" i="19"/>
  <c r="D37" i="19"/>
  <c r="G37" i="19" s="1"/>
  <c r="G36" i="19"/>
  <c r="D36" i="19"/>
  <c r="D35" i="19"/>
  <c r="G35" i="19" s="1"/>
  <c r="G34" i="19"/>
  <c r="D34" i="19"/>
  <c r="D33" i="19"/>
  <c r="G33" i="19" s="1"/>
  <c r="V26" i="19"/>
  <c r="D26" i="19"/>
  <c r="G26" i="19" s="1"/>
  <c r="V25" i="19"/>
  <c r="G25" i="19"/>
  <c r="D25" i="19"/>
  <c r="V24" i="19"/>
  <c r="G24" i="19"/>
  <c r="D24" i="19"/>
  <c r="V23" i="19"/>
  <c r="D23" i="19"/>
  <c r="G23" i="19" s="1"/>
  <c r="V22" i="19"/>
  <c r="D22" i="19"/>
  <c r="G22" i="19" s="1"/>
  <c r="V21" i="19"/>
  <c r="G21" i="19"/>
  <c r="D21" i="19"/>
  <c r="V20" i="19"/>
  <c r="G20" i="19"/>
  <c r="D20" i="19"/>
  <c r="V19" i="19"/>
  <c r="D19" i="19"/>
  <c r="G19" i="19" s="1"/>
  <c r="V18" i="19"/>
  <c r="D18" i="19"/>
  <c r="G18" i="19" s="1"/>
  <c r="V17" i="19"/>
  <c r="G17" i="19"/>
  <c r="D17" i="19"/>
  <c r="V16" i="19"/>
  <c r="G16" i="19"/>
  <c r="D16" i="19"/>
  <c r="V15" i="19"/>
  <c r="D15" i="19"/>
  <c r="G15" i="19" s="1"/>
  <c r="V14" i="19"/>
  <c r="D14" i="19"/>
  <c r="G14" i="19" s="1"/>
  <c r="V13" i="19"/>
  <c r="M13" i="19"/>
  <c r="O13" i="19" s="1"/>
  <c r="Q13" i="19" s="1"/>
  <c r="S13" i="19" s="1"/>
  <c r="L13" i="19"/>
  <c r="D13" i="19"/>
  <c r="G13" i="19" s="1"/>
  <c r="V12" i="19"/>
  <c r="D12" i="19"/>
  <c r="G12" i="19" s="1"/>
  <c r="J10" i="19"/>
  <c r="V74" i="18"/>
  <c r="G69" i="18"/>
  <c r="G71" i="18" s="1"/>
  <c r="G63" i="18"/>
  <c r="G62" i="18"/>
  <c r="G61" i="18"/>
  <c r="G60" i="18"/>
  <c r="G59" i="18"/>
  <c r="G58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45" i="18"/>
  <c r="G44" i="18"/>
  <c r="D38" i="18"/>
  <c r="G38" i="18" s="1"/>
  <c r="G37" i="18"/>
  <c r="D37" i="18"/>
  <c r="D36" i="18"/>
  <c r="G36" i="18" s="1"/>
  <c r="D35" i="18"/>
  <c r="G35" i="18" s="1"/>
  <c r="D34" i="18"/>
  <c r="G34" i="18" s="1"/>
  <c r="G33" i="18"/>
  <c r="D33" i="18"/>
  <c r="V26" i="18"/>
  <c r="D26" i="18"/>
  <c r="G26" i="18" s="1"/>
  <c r="V25" i="18"/>
  <c r="G25" i="18"/>
  <c r="D25" i="18"/>
  <c r="V24" i="18"/>
  <c r="D24" i="18"/>
  <c r="G24" i="18" s="1"/>
  <c r="V23" i="18"/>
  <c r="D23" i="18"/>
  <c r="G23" i="18" s="1"/>
  <c r="V22" i="18"/>
  <c r="G22" i="18"/>
  <c r="D22" i="18"/>
  <c r="V21" i="18"/>
  <c r="G21" i="18"/>
  <c r="D21" i="18"/>
  <c r="V20" i="18"/>
  <c r="D20" i="18"/>
  <c r="G20" i="18" s="1"/>
  <c r="V19" i="18"/>
  <c r="D19" i="18"/>
  <c r="G19" i="18" s="1"/>
  <c r="V18" i="18"/>
  <c r="D18" i="18"/>
  <c r="G18" i="18" s="1"/>
  <c r="V17" i="18"/>
  <c r="G17" i="18"/>
  <c r="D17" i="18"/>
  <c r="V16" i="18"/>
  <c r="D16" i="18"/>
  <c r="G16" i="18" s="1"/>
  <c r="V15" i="18"/>
  <c r="D15" i="18"/>
  <c r="G15" i="18" s="1"/>
  <c r="V14" i="18"/>
  <c r="G14" i="18"/>
  <c r="D14" i="18"/>
  <c r="V13" i="18"/>
  <c r="L13" i="18"/>
  <c r="M13" i="18" s="1"/>
  <c r="O13" i="18" s="1"/>
  <c r="Q13" i="18" s="1"/>
  <c r="S13" i="18" s="1"/>
  <c r="G13" i="18"/>
  <c r="D13" i="18"/>
  <c r="V12" i="18"/>
  <c r="G12" i="18"/>
  <c r="D12" i="18"/>
  <c r="J10" i="18"/>
  <c r="V74" i="17"/>
  <c r="G69" i="17"/>
  <c r="G71" i="17" s="1"/>
  <c r="G63" i="17"/>
  <c r="G62" i="17"/>
  <c r="G61" i="17"/>
  <c r="G60" i="17"/>
  <c r="G59" i="17"/>
  <c r="G58" i="17"/>
  <c r="G57" i="17"/>
  <c r="G56" i="17"/>
  <c r="G55" i="17"/>
  <c r="G54" i="17"/>
  <c r="G53" i="17"/>
  <c r="G52" i="17"/>
  <c r="G51" i="17"/>
  <c r="G50" i="17"/>
  <c r="G49" i="17"/>
  <c r="G48" i="17"/>
  <c r="G64" i="17" s="1"/>
  <c r="V76" i="17" s="1"/>
  <c r="G47" i="17"/>
  <c r="G46" i="17"/>
  <c r="G45" i="17"/>
  <c r="G44" i="17"/>
  <c r="D38" i="17"/>
  <c r="G38" i="17" s="1"/>
  <c r="G37" i="17"/>
  <c r="D37" i="17"/>
  <c r="D36" i="17"/>
  <c r="G36" i="17" s="1"/>
  <c r="G35" i="17"/>
  <c r="D35" i="17"/>
  <c r="D34" i="17"/>
  <c r="G34" i="17" s="1"/>
  <c r="G33" i="17"/>
  <c r="D33" i="17"/>
  <c r="V26" i="17"/>
  <c r="G26" i="17"/>
  <c r="D26" i="17"/>
  <c r="V25" i="17"/>
  <c r="D25" i="17"/>
  <c r="G25" i="17" s="1"/>
  <c r="V24" i="17"/>
  <c r="D24" i="17"/>
  <c r="G24" i="17" s="1"/>
  <c r="V23" i="17"/>
  <c r="G23" i="17"/>
  <c r="D23" i="17"/>
  <c r="V22" i="17"/>
  <c r="G22" i="17"/>
  <c r="D22" i="17"/>
  <c r="V21" i="17"/>
  <c r="D21" i="17"/>
  <c r="G21" i="17" s="1"/>
  <c r="V20" i="17"/>
  <c r="D20" i="17"/>
  <c r="G20" i="17" s="1"/>
  <c r="V19" i="17"/>
  <c r="G19" i="17"/>
  <c r="D19" i="17"/>
  <c r="V18" i="17"/>
  <c r="G18" i="17"/>
  <c r="D18" i="17"/>
  <c r="V17" i="17"/>
  <c r="D17" i="17"/>
  <c r="G17" i="17" s="1"/>
  <c r="V16" i="17"/>
  <c r="D16" i="17"/>
  <c r="G16" i="17" s="1"/>
  <c r="V15" i="17"/>
  <c r="G15" i="17"/>
  <c r="D15" i="17"/>
  <c r="V14" i="17"/>
  <c r="G14" i="17"/>
  <c r="D14" i="17"/>
  <c r="V13" i="17"/>
  <c r="L13" i="17"/>
  <c r="M13" i="17" s="1"/>
  <c r="O13" i="17" s="1"/>
  <c r="Q13" i="17" s="1"/>
  <c r="S13" i="17" s="1"/>
  <c r="G13" i="17"/>
  <c r="D13" i="17"/>
  <c r="V12" i="17"/>
  <c r="D12" i="17"/>
  <c r="G12" i="17" s="1"/>
  <c r="J10" i="17"/>
  <c r="V74" i="16"/>
  <c r="G71" i="16"/>
  <c r="G69" i="16"/>
  <c r="G63" i="16"/>
  <c r="G62" i="16"/>
  <c r="G61" i="16"/>
  <c r="G60" i="16"/>
  <c r="G59" i="16"/>
  <c r="G58" i="16"/>
  <c r="G57" i="16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64" i="16" s="1"/>
  <c r="V76" i="16" s="1"/>
  <c r="G38" i="16"/>
  <c r="D38" i="16"/>
  <c r="D37" i="16"/>
  <c r="G37" i="16" s="1"/>
  <c r="G36" i="16"/>
  <c r="D36" i="16"/>
  <c r="D35" i="16"/>
  <c r="G35" i="16" s="1"/>
  <c r="G34" i="16"/>
  <c r="D34" i="16"/>
  <c r="D33" i="16"/>
  <c r="G33" i="16" s="1"/>
  <c r="G40" i="16" s="1"/>
  <c r="V26" i="16"/>
  <c r="D26" i="16"/>
  <c r="G26" i="16" s="1"/>
  <c r="V25" i="16"/>
  <c r="D25" i="16"/>
  <c r="G25" i="16" s="1"/>
  <c r="V24" i="16"/>
  <c r="G24" i="16"/>
  <c r="D24" i="16"/>
  <c r="V23" i="16"/>
  <c r="G23" i="16"/>
  <c r="D23" i="16"/>
  <c r="V22" i="16"/>
  <c r="D22" i="16"/>
  <c r="G22" i="16" s="1"/>
  <c r="V21" i="16"/>
  <c r="D21" i="16"/>
  <c r="G21" i="16" s="1"/>
  <c r="V20" i="16"/>
  <c r="G20" i="16"/>
  <c r="D20" i="16"/>
  <c r="V19" i="16"/>
  <c r="G19" i="16"/>
  <c r="D19" i="16"/>
  <c r="V18" i="16"/>
  <c r="D18" i="16"/>
  <c r="G18" i="16" s="1"/>
  <c r="V17" i="16"/>
  <c r="G17" i="16"/>
  <c r="D17" i="16"/>
  <c r="V16" i="16"/>
  <c r="G16" i="16"/>
  <c r="D16" i="16"/>
  <c r="V15" i="16"/>
  <c r="G15" i="16"/>
  <c r="D15" i="16"/>
  <c r="V14" i="16"/>
  <c r="D14" i="16"/>
  <c r="G14" i="16" s="1"/>
  <c r="V13" i="16"/>
  <c r="O13" i="16"/>
  <c r="Q13" i="16" s="1"/>
  <c r="S13" i="16" s="1"/>
  <c r="M13" i="16"/>
  <c r="L13" i="16"/>
  <c r="D13" i="16"/>
  <c r="G13" i="16" s="1"/>
  <c r="V12" i="16"/>
  <c r="D12" i="16"/>
  <c r="G12" i="16" s="1"/>
  <c r="J10" i="16"/>
  <c r="V74" i="15"/>
  <c r="G71" i="15"/>
  <c r="G69" i="15"/>
  <c r="G63" i="15"/>
  <c r="G62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38" i="15"/>
  <c r="D38" i="15"/>
  <c r="D37" i="15"/>
  <c r="G37" i="15" s="1"/>
  <c r="G36" i="15"/>
  <c r="D36" i="15"/>
  <c r="G35" i="15"/>
  <c r="D35" i="15"/>
  <c r="G34" i="15"/>
  <c r="D34" i="15"/>
  <c r="D33" i="15"/>
  <c r="G33" i="15" s="1"/>
  <c r="V26" i="15"/>
  <c r="G26" i="15"/>
  <c r="D26" i="15"/>
  <c r="V25" i="15"/>
  <c r="G25" i="15"/>
  <c r="D25" i="15"/>
  <c r="V24" i="15"/>
  <c r="G24" i="15"/>
  <c r="D24" i="15"/>
  <c r="V23" i="15"/>
  <c r="D23" i="15"/>
  <c r="G23" i="15" s="1"/>
  <c r="V22" i="15"/>
  <c r="D22" i="15"/>
  <c r="G22" i="15" s="1"/>
  <c r="V21" i="15"/>
  <c r="G21" i="15"/>
  <c r="D21" i="15"/>
  <c r="V20" i="15"/>
  <c r="G20" i="15"/>
  <c r="D20" i="15"/>
  <c r="V19" i="15"/>
  <c r="D19" i="15"/>
  <c r="G19" i="15" s="1"/>
  <c r="V18" i="15"/>
  <c r="G18" i="15"/>
  <c r="D18" i="15"/>
  <c r="V17" i="15"/>
  <c r="G17" i="15"/>
  <c r="D17" i="15"/>
  <c r="V16" i="15"/>
  <c r="G16" i="15"/>
  <c r="D16" i="15"/>
  <c r="V15" i="15"/>
  <c r="D15" i="15"/>
  <c r="G15" i="15" s="1"/>
  <c r="G29" i="15" s="1"/>
  <c r="V14" i="15"/>
  <c r="D14" i="15"/>
  <c r="G14" i="15" s="1"/>
  <c r="V13" i="15"/>
  <c r="M13" i="15"/>
  <c r="O13" i="15" s="1"/>
  <c r="Q13" i="15" s="1"/>
  <c r="S13" i="15" s="1"/>
  <c r="L13" i="15"/>
  <c r="D13" i="15"/>
  <c r="G13" i="15" s="1"/>
  <c r="V12" i="15"/>
  <c r="G12" i="15"/>
  <c r="D12" i="15"/>
  <c r="J10" i="15"/>
  <c r="V74" i="14"/>
  <c r="G69" i="14"/>
  <c r="G71" i="14" s="1"/>
  <c r="G63" i="14"/>
  <c r="G62" i="14"/>
  <c r="G61" i="14"/>
  <c r="G60" i="14"/>
  <c r="G59" i="14"/>
  <c r="G58" i="14"/>
  <c r="G57" i="14"/>
  <c r="G56" i="14"/>
  <c r="G55" i="14"/>
  <c r="G54" i="14"/>
  <c r="G53" i="14"/>
  <c r="G52" i="14"/>
  <c r="G51" i="14"/>
  <c r="G50" i="14"/>
  <c r="G49" i="14"/>
  <c r="G48" i="14"/>
  <c r="G47" i="14"/>
  <c r="G46" i="14"/>
  <c r="G45" i="14"/>
  <c r="G44" i="14"/>
  <c r="D38" i="14"/>
  <c r="G38" i="14" s="1"/>
  <c r="G37" i="14"/>
  <c r="D37" i="14"/>
  <c r="D36" i="14"/>
  <c r="G36" i="14" s="1"/>
  <c r="G35" i="14"/>
  <c r="D35" i="14"/>
  <c r="D34" i="14"/>
  <c r="G34" i="14" s="1"/>
  <c r="G33" i="14"/>
  <c r="D33" i="14"/>
  <c r="V26" i="14"/>
  <c r="G26" i="14"/>
  <c r="D26" i="14"/>
  <c r="V25" i="14"/>
  <c r="G25" i="14"/>
  <c r="D25" i="14"/>
  <c r="V24" i="14"/>
  <c r="D24" i="14"/>
  <c r="G24" i="14" s="1"/>
  <c r="V23" i="14"/>
  <c r="G23" i="14"/>
  <c r="D23" i="14"/>
  <c r="V22" i="14"/>
  <c r="G22" i="14"/>
  <c r="D22" i="14"/>
  <c r="V21" i="14"/>
  <c r="G21" i="14"/>
  <c r="D21" i="14"/>
  <c r="V20" i="14"/>
  <c r="D20" i="14"/>
  <c r="G20" i="14" s="1"/>
  <c r="V19" i="14"/>
  <c r="G19" i="14"/>
  <c r="D19" i="14"/>
  <c r="V18" i="14"/>
  <c r="G18" i="14"/>
  <c r="D18" i="14"/>
  <c r="V17" i="14"/>
  <c r="G17" i="14"/>
  <c r="D17" i="14"/>
  <c r="V16" i="14"/>
  <c r="D16" i="14"/>
  <c r="G16" i="14" s="1"/>
  <c r="V15" i="14"/>
  <c r="G15" i="14"/>
  <c r="D15" i="14"/>
  <c r="V14" i="14"/>
  <c r="G14" i="14"/>
  <c r="D14" i="14"/>
  <c r="V13" i="14"/>
  <c r="S13" i="14"/>
  <c r="L13" i="14"/>
  <c r="M13" i="14" s="1"/>
  <c r="O13" i="14" s="1"/>
  <c r="Q13" i="14" s="1"/>
  <c r="G13" i="14"/>
  <c r="D13" i="14"/>
  <c r="V12" i="14"/>
  <c r="G12" i="14"/>
  <c r="D12" i="14"/>
  <c r="J10" i="14"/>
  <c r="V74" i="13"/>
  <c r="G71" i="13"/>
  <c r="G69" i="13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64" i="13" s="1"/>
  <c r="V76" i="13" s="1"/>
  <c r="G38" i="13"/>
  <c r="D38" i="13"/>
  <c r="G37" i="13"/>
  <c r="D37" i="13"/>
  <c r="G36" i="13"/>
  <c r="D36" i="13"/>
  <c r="G35" i="13"/>
  <c r="D35" i="13"/>
  <c r="G34" i="13"/>
  <c r="D34" i="13"/>
  <c r="G33" i="13"/>
  <c r="D33" i="13"/>
  <c r="V26" i="13"/>
  <c r="G26" i="13"/>
  <c r="D26" i="13"/>
  <c r="V25" i="13"/>
  <c r="D25" i="13"/>
  <c r="G25" i="13" s="1"/>
  <c r="V24" i="13"/>
  <c r="G24" i="13"/>
  <c r="D24" i="13"/>
  <c r="V23" i="13"/>
  <c r="G23" i="13"/>
  <c r="D23" i="13"/>
  <c r="V22" i="13"/>
  <c r="G22" i="13"/>
  <c r="D22" i="13"/>
  <c r="V21" i="13"/>
  <c r="D21" i="13"/>
  <c r="G21" i="13" s="1"/>
  <c r="V20" i="13"/>
  <c r="G20" i="13"/>
  <c r="D20" i="13"/>
  <c r="V19" i="13"/>
  <c r="G19" i="13"/>
  <c r="D19" i="13"/>
  <c r="V18" i="13"/>
  <c r="G18" i="13"/>
  <c r="D18" i="13"/>
  <c r="V17" i="13"/>
  <c r="D17" i="13"/>
  <c r="G17" i="13" s="1"/>
  <c r="V16" i="13"/>
  <c r="G16" i="13"/>
  <c r="D16" i="13"/>
  <c r="V15" i="13"/>
  <c r="G15" i="13"/>
  <c r="D15" i="13"/>
  <c r="V14" i="13"/>
  <c r="G14" i="13"/>
  <c r="D14" i="13"/>
  <c r="V13" i="13"/>
  <c r="Q13" i="13"/>
  <c r="S13" i="13" s="1"/>
  <c r="O13" i="13"/>
  <c r="M13" i="13"/>
  <c r="L13" i="13"/>
  <c r="G13" i="13"/>
  <c r="D13" i="13"/>
  <c r="V12" i="13"/>
  <c r="D12" i="13"/>
  <c r="G12" i="13" s="1"/>
  <c r="G29" i="13" s="1"/>
  <c r="J10" i="13"/>
  <c r="V74" i="12"/>
  <c r="G71" i="12"/>
  <c r="G69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38" i="12"/>
  <c r="D38" i="12"/>
  <c r="D37" i="12"/>
  <c r="G37" i="12" s="1"/>
  <c r="G36" i="12"/>
  <c r="D36" i="12"/>
  <c r="D35" i="12"/>
  <c r="G35" i="12" s="1"/>
  <c r="G34" i="12"/>
  <c r="D34" i="12"/>
  <c r="D33" i="12"/>
  <c r="G33" i="12" s="1"/>
  <c r="G40" i="12" s="1"/>
  <c r="V26" i="12"/>
  <c r="D26" i="12"/>
  <c r="G26" i="12" s="1"/>
  <c r="V25" i="12"/>
  <c r="G25" i="12"/>
  <c r="D25" i="12"/>
  <c r="V24" i="12"/>
  <c r="G24" i="12"/>
  <c r="D24" i="12"/>
  <c r="V23" i="12"/>
  <c r="G23" i="12"/>
  <c r="D23" i="12"/>
  <c r="V22" i="12"/>
  <c r="D22" i="12"/>
  <c r="G22" i="12" s="1"/>
  <c r="V21" i="12"/>
  <c r="G21" i="12"/>
  <c r="D21" i="12"/>
  <c r="V20" i="12"/>
  <c r="G20" i="12"/>
  <c r="D20" i="12"/>
  <c r="V19" i="12"/>
  <c r="G19" i="12"/>
  <c r="D19" i="12"/>
  <c r="V18" i="12"/>
  <c r="D18" i="12"/>
  <c r="G18" i="12" s="1"/>
  <c r="V17" i="12"/>
  <c r="G17" i="12"/>
  <c r="D17" i="12"/>
  <c r="V16" i="12"/>
  <c r="G16" i="12"/>
  <c r="D16" i="12"/>
  <c r="V15" i="12"/>
  <c r="G15" i="12"/>
  <c r="D15" i="12"/>
  <c r="V14" i="12"/>
  <c r="D14" i="12"/>
  <c r="G14" i="12" s="1"/>
  <c r="V13" i="12"/>
  <c r="O13" i="12"/>
  <c r="Q13" i="12" s="1"/>
  <c r="S13" i="12" s="1"/>
  <c r="M13" i="12"/>
  <c r="L13" i="12"/>
  <c r="D13" i="12"/>
  <c r="G13" i="12" s="1"/>
  <c r="V12" i="12"/>
  <c r="G12" i="12"/>
  <c r="D12" i="12"/>
  <c r="J10" i="12"/>
  <c r="V74" i="11"/>
  <c r="G71" i="11"/>
  <c r="G69" i="11"/>
  <c r="G63" i="11"/>
  <c r="G62" i="11"/>
  <c r="G61" i="11"/>
  <c r="G60" i="11"/>
  <c r="G59" i="11"/>
  <c r="G58" i="11"/>
  <c r="G57" i="11"/>
  <c r="G56" i="11"/>
  <c r="G55" i="11"/>
  <c r="G54" i="11"/>
  <c r="G53" i="11"/>
  <c r="G52" i="11"/>
  <c r="G51" i="11"/>
  <c r="G50" i="11"/>
  <c r="G49" i="11"/>
  <c r="G48" i="11"/>
  <c r="G47" i="11"/>
  <c r="G46" i="11"/>
  <c r="G45" i="11"/>
  <c r="G44" i="11"/>
  <c r="G38" i="11"/>
  <c r="D38" i="11"/>
  <c r="G37" i="11"/>
  <c r="D37" i="11"/>
  <c r="G36" i="11"/>
  <c r="D36" i="11"/>
  <c r="G35" i="11"/>
  <c r="D35" i="11"/>
  <c r="G34" i="11"/>
  <c r="D34" i="11"/>
  <c r="G33" i="11"/>
  <c r="D33" i="11"/>
  <c r="V26" i="11"/>
  <c r="G26" i="11"/>
  <c r="D26" i="11"/>
  <c r="V25" i="11"/>
  <c r="G25" i="11"/>
  <c r="D25" i="11"/>
  <c r="V24" i="11"/>
  <c r="G24" i="11"/>
  <c r="D24" i="11"/>
  <c r="V23" i="11"/>
  <c r="D23" i="11"/>
  <c r="G23" i="11" s="1"/>
  <c r="V22" i="11"/>
  <c r="G22" i="11"/>
  <c r="D22" i="11"/>
  <c r="V21" i="11"/>
  <c r="G21" i="11"/>
  <c r="D21" i="11"/>
  <c r="V20" i="11"/>
  <c r="G20" i="11"/>
  <c r="D20" i="11"/>
  <c r="V19" i="11"/>
  <c r="D19" i="11"/>
  <c r="G19" i="11" s="1"/>
  <c r="V18" i="11"/>
  <c r="G18" i="11"/>
  <c r="D18" i="11"/>
  <c r="V17" i="11"/>
  <c r="G17" i="11"/>
  <c r="D17" i="11"/>
  <c r="V16" i="11"/>
  <c r="G16" i="11"/>
  <c r="D16" i="11"/>
  <c r="V15" i="11"/>
  <c r="D15" i="11"/>
  <c r="G15" i="11" s="1"/>
  <c r="V14" i="11"/>
  <c r="G14" i="11"/>
  <c r="D14" i="11"/>
  <c r="V13" i="11"/>
  <c r="M13" i="11"/>
  <c r="O13" i="11" s="1"/>
  <c r="Q13" i="11" s="1"/>
  <c r="S13" i="11" s="1"/>
  <c r="L13" i="11"/>
  <c r="G13" i="11"/>
  <c r="D13" i="11"/>
  <c r="V12" i="11"/>
  <c r="G12" i="11"/>
  <c r="D12" i="11"/>
  <c r="J10" i="11"/>
  <c r="V74" i="10"/>
  <c r="G69" i="10"/>
  <c r="G71" i="10" s="1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D38" i="10"/>
  <c r="G38" i="10" s="1"/>
  <c r="G37" i="10"/>
  <c r="D37" i="10"/>
  <c r="D36" i="10"/>
  <c r="G36" i="10" s="1"/>
  <c r="G35" i="10"/>
  <c r="D35" i="10"/>
  <c r="D34" i="10"/>
  <c r="G34" i="10" s="1"/>
  <c r="G33" i="10"/>
  <c r="D33" i="10"/>
  <c r="V26" i="10"/>
  <c r="G26" i="10"/>
  <c r="D26" i="10"/>
  <c r="V25" i="10"/>
  <c r="G25" i="10"/>
  <c r="D25" i="10"/>
  <c r="V24" i="10"/>
  <c r="D24" i="10"/>
  <c r="G24" i="10" s="1"/>
  <c r="V23" i="10"/>
  <c r="G23" i="10"/>
  <c r="D23" i="10"/>
  <c r="V22" i="10"/>
  <c r="G22" i="10"/>
  <c r="D22" i="10"/>
  <c r="V21" i="10"/>
  <c r="G21" i="10"/>
  <c r="D21" i="10"/>
  <c r="V20" i="10"/>
  <c r="D20" i="10"/>
  <c r="G20" i="10" s="1"/>
  <c r="V19" i="10"/>
  <c r="G19" i="10"/>
  <c r="D19" i="10"/>
  <c r="V18" i="10"/>
  <c r="G18" i="10"/>
  <c r="D18" i="10"/>
  <c r="V17" i="10"/>
  <c r="G17" i="10"/>
  <c r="D17" i="10"/>
  <c r="V16" i="10"/>
  <c r="D16" i="10"/>
  <c r="G16" i="10" s="1"/>
  <c r="V15" i="10"/>
  <c r="G15" i="10"/>
  <c r="D15" i="10"/>
  <c r="V14" i="10"/>
  <c r="G14" i="10"/>
  <c r="D14" i="10"/>
  <c r="V13" i="10"/>
  <c r="L13" i="10"/>
  <c r="M13" i="10" s="1"/>
  <c r="O13" i="10" s="1"/>
  <c r="Q13" i="10" s="1"/>
  <c r="S13" i="10" s="1"/>
  <c r="G13" i="10"/>
  <c r="D13" i="10"/>
  <c r="V12" i="10"/>
  <c r="G12" i="10"/>
  <c r="D12" i="10"/>
  <c r="J10" i="10"/>
  <c r="V74" i="9"/>
  <c r="G71" i="9"/>
  <c r="G69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64" i="9" s="1"/>
  <c r="V76" i="9" s="1"/>
  <c r="G47" i="9"/>
  <c r="G46" i="9"/>
  <c r="G45" i="9"/>
  <c r="G44" i="9"/>
  <c r="G38" i="9"/>
  <c r="D38" i="9"/>
  <c r="G37" i="9"/>
  <c r="D37" i="9"/>
  <c r="G36" i="9"/>
  <c r="D36" i="9"/>
  <c r="G35" i="9"/>
  <c r="D35" i="9"/>
  <c r="G34" i="9"/>
  <c r="D34" i="9"/>
  <c r="G33" i="9"/>
  <c r="D33" i="9"/>
  <c r="V26" i="9"/>
  <c r="G26" i="9"/>
  <c r="D26" i="9"/>
  <c r="V25" i="9"/>
  <c r="D25" i="9"/>
  <c r="G25" i="9" s="1"/>
  <c r="V24" i="9"/>
  <c r="G24" i="9"/>
  <c r="D24" i="9"/>
  <c r="V23" i="9"/>
  <c r="G23" i="9"/>
  <c r="D23" i="9"/>
  <c r="V22" i="9"/>
  <c r="G22" i="9"/>
  <c r="D22" i="9"/>
  <c r="V21" i="9"/>
  <c r="D21" i="9"/>
  <c r="G21" i="9" s="1"/>
  <c r="V20" i="9"/>
  <c r="G20" i="9"/>
  <c r="D20" i="9"/>
  <c r="V19" i="9"/>
  <c r="G19" i="9"/>
  <c r="D19" i="9"/>
  <c r="V18" i="9"/>
  <c r="G18" i="9"/>
  <c r="D18" i="9"/>
  <c r="V17" i="9"/>
  <c r="D17" i="9"/>
  <c r="G17" i="9" s="1"/>
  <c r="V16" i="9"/>
  <c r="G16" i="9"/>
  <c r="D16" i="9"/>
  <c r="V15" i="9"/>
  <c r="G15" i="9"/>
  <c r="D15" i="9"/>
  <c r="V14" i="9"/>
  <c r="G14" i="9"/>
  <c r="D14" i="9"/>
  <c r="V13" i="9"/>
  <c r="Q13" i="9"/>
  <c r="S13" i="9" s="1"/>
  <c r="O13" i="9"/>
  <c r="M13" i="9"/>
  <c r="L13" i="9"/>
  <c r="G13" i="9"/>
  <c r="D13" i="9"/>
  <c r="V12" i="9"/>
  <c r="D12" i="9"/>
  <c r="G12" i="9" s="1"/>
  <c r="J10" i="9"/>
  <c r="V74" i="8"/>
  <c r="G71" i="8"/>
  <c r="G69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0" i="8"/>
  <c r="G38" i="8"/>
  <c r="D38" i="8"/>
  <c r="D37" i="8"/>
  <c r="G37" i="8" s="1"/>
  <c r="G36" i="8"/>
  <c r="D36" i="8"/>
  <c r="D35" i="8"/>
  <c r="G35" i="8" s="1"/>
  <c r="G34" i="8"/>
  <c r="D34" i="8"/>
  <c r="D33" i="8"/>
  <c r="G33" i="8" s="1"/>
  <c r="V26" i="8"/>
  <c r="D26" i="8"/>
  <c r="G26" i="8" s="1"/>
  <c r="V25" i="8"/>
  <c r="G25" i="8"/>
  <c r="D25" i="8"/>
  <c r="V24" i="8"/>
  <c r="G24" i="8"/>
  <c r="D24" i="8"/>
  <c r="V23" i="8"/>
  <c r="G23" i="8"/>
  <c r="D23" i="8"/>
  <c r="V22" i="8"/>
  <c r="D22" i="8"/>
  <c r="G22" i="8" s="1"/>
  <c r="V21" i="8"/>
  <c r="G21" i="8"/>
  <c r="D21" i="8"/>
  <c r="V20" i="8"/>
  <c r="G20" i="8"/>
  <c r="D20" i="8"/>
  <c r="V19" i="8"/>
  <c r="G19" i="8"/>
  <c r="D19" i="8"/>
  <c r="V18" i="8"/>
  <c r="D18" i="8"/>
  <c r="G18" i="8" s="1"/>
  <c r="V17" i="8"/>
  <c r="G17" i="8"/>
  <c r="D17" i="8"/>
  <c r="V16" i="8"/>
  <c r="G16" i="8"/>
  <c r="D16" i="8"/>
  <c r="V15" i="8"/>
  <c r="G15" i="8"/>
  <c r="D15" i="8"/>
  <c r="V14" i="8"/>
  <c r="D14" i="8"/>
  <c r="G14" i="8" s="1"/>
  <c r="V13" i="8"/>
  <c r="O13" i="8"/>
  <c r="Q13" i="8" s="1"/>
  <c r="S13" i="8" s="1"/>
  <c r="M13" i="8"/>
  <c r="L13" i="8"/>
  <c r="D13" i="8"/>
  <c r="G13" i="8" s="1"/>
  <c r="V12" i="8"/>
  <c r="G12" i="8"/>
  <c r="D12" i="8"/>
  <c r="J10" i="8"/>
  <c r="V74" i="7"/>
  <c r="G71" i="7"/>
  <c r="G69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38" i="7"/>
  <c r="D38" i="7"/>
  <c r="G37" i="7"/>
  <c r="D37" i="7"/>
  <c r="G36" i="7"/>
  <c r="D36" i="7"/>
  <c r="G35" i="7"/>
  <c r="D35" i="7"/>
  <c r="G34" i="7"/>
  <c r="D34" i="7"/>
  <c r="G33" i="7"/>
  <c r="D33" i="7"/>
  <c r="V26" i="7"/>
  <c r="G26" i="7"/>
  <c r="D26" i="7"/>
  <c r="V25" i="7"/>
  <c r="G25" i="7"/>
  <c r="D25" i="7"/>
  <c r="V24" i="7"/>
  <c r="G24" i="7"/>
  <c r="D24" i="7"/>
  <c r="V23" i="7"/>
  <c r="D23" i="7"/>
  <c r="G23" i="7" s="1"/>
  <c r="V22" i="7"/>
  <c r="G22" i="7"/>
  <c r="D22" i="7"/>
  <c r="V21" i="7"/>
  <c r="G21" i="7"/>
  <c r="D21" i="7"/>
  <c r="V20" i="7"/>
  <c r="D20" i="7"/>
  <c r="G20" i="7" s="1"/>
  <c r="V19" i="7"/>
  <c r="D19" i="7"/>
  <c r="G19" i="7" s="1"/>
  <c r="V18" i="7"/>
  <c r="G18" i="7"/>
  <c r="D18" i="7"/>
  <c r="V17" i="7"/>
  <c r="G17" i="7"/>
  <c r="D17" i="7"/>
  <c r="V16" i="7"/>
  <c r="D16" i="7"/>
  <c r="G16" i="7" s="1"/>
  <c r="V15" i="7"/>
  <c r="D15" i="7"/>
  <c r="G15" i="7" s="1"/>
  <c r="V14" i="7"/>
  <c r="G14" i="7"/>
  <c r="D14" i="7"/>
  <c r="V13" i="7"/>
  <c r="M13" i="7"/>
  <c r="O13" i="7" s="1"/>
  <c r="Q13" i="7" s="1"/>
  <c r="S13" i="7" s="1"/>
  <c r="L13" i="7"/>
  <c r="G13" i="7"/>
  <c r="D13" i="7"/>
  <c r="V12" i="7"/>
  <c r="G12" i="7"/>
  <c r="D12" i="7"/>
  <c r="J10" i="7"/>
  <c r="V74" i="6"/>
  <c r="G69" i="6"/>
  <c r="G71" i="6" s="1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64" i="6" s="1"/>
  <c r="V76" i="6" s="1"/>
  <c r="D38" i="6"/>
  <c r="G38" i="6" s="1"/>
  <c r="G37" i="6"/>
  <c r="D37" i="6"/>
  <c r="D36" i="6"/>
  <c r="G36" i="6" s="1"/>
  <c r="G35" i="6"/>
  <c r="D35" i="6"/>
  <c r="D34" i="6"/>
  <c r="G34" i="6" s="1"/>
  <c r="G33" i="6"/>
  <c r="D33" i="6"/>
  <c r="V26" i="6"/>
  <c r="G26" i="6"/>
  <c r="D26" i="6"/>
  <c r="V25" i="6"/>
  <c r="G25" i="6"/>
  <c r="D25" i="6"/>
  <c r="V24" i="6"/>
  <c r="D24" i="6"/>
  <c r="G24" i="6" s="1"/>
  <c r="V23" i="6"/>
  <c r="G23" i="6"/>
  <c r="D23" i="6"/>
  <c r="V22" i="6"/>
  <c r="G22" i="6"/>
  <c r="D22" i="6"/>
  <c r="V21" i="6"/>
  <c r="G21" i="6"/>
  <c r="D21" i="6"/>
  <c r="V20" i="6"/>
  <c r="D20" i="6"/>
  <c r="G20" i="6" s="1"/>
  <c r="V19" i="6"/>
  <c r="G19" i="6"/>
  <c r="D19" i="6"/>
  <c r="V18" i="6"/>
  <c r="G18" i="6"/>
  <c r="D18" i="6"/>
  <c r="V17" i="6"/>
  <c r="D17" i="6"/>
  <c r="G17" i="6" s="1"/>
  <c r="V16" i="6"/>
  <c r="D16" i="6"/>
  <c r="G16" i="6" s="1"/>
  <c r="V15" i="6"/>
  <c r="G15" i="6"/>
  <c r="D15" i="6"/>
  <c r="V14" i="6"/>
  <c r="D14" i="6"/>
  <c r="G14" i="6" s="1"/>
  <c r="V13" i="6"/>
  <c r="O13" i="6"/>
  <c r="Q13" i="6" s="1"/>
  <c r="S13" i="6" s="1"/>
  <c r="L13" i="6"/>
  <c r="M13" i="6" s="1"/>
  <c r="G13" i="6"/>
  <c r="D13" i="6"/>
  <c r="V12" i="6"/>
  <c r="G12" i="6"/>
  <c r="D12" i="6"/>
  <c r="J10" i="6"/>
  <c r="V74" i="5"/>
  <c r="G71" i="5"/>
  <c r="G69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64" i="5" s="1"/>
  <c r="V76" i="5" s="1"/>
  <c r="G38" i="5"/>
  <c r="D38" i="5"/>
  <c r="D37" i="5"/>
  <c r="G37" i="5" s="1"/>
  <c r="G36" i="5"/>
  <c r="D36" i="5"/>
  <c r="D35" i="5"/>
  <c r="G35" i="5" s="1"/>
  <c r="G34" i="5"/>
  <c r="D34" i="5"/>
  <c r="D33" i="5"/>
  <c r="G33" i="5" s="1"/>
  <c r="G40" i="5" s="1"/>
  <c r="V26" i="5"/>
  <c r="D26" i="5"/>
  <c r="G26" i="5" s="1"/>
  <c r="V25" i="5"/>
  <c r="D25" i="5"/>
  <c r="G25" i="5" s="1"/>
  <c r="V24" i="5"/>
  <c r="G24" i="5"/>
  <c r="D24" i="5"/>
  <c r="V23" i="5"/>
  <c r="D23" i="5"/>
  <c r="G23" i="5" s="1"/>
  <c r="V22" i="5"/>
  <c r="G22" i="5"/>
  <c r="D22" i="5"/>
  <c r="V21" i="5"/>
  <c r="D21" i="5"/>
  <c r="G21" i="5" s="1"/>
  <c r="V20" i="5"/>
  <c r="G20" i="5"/>
  <c r="D20" i="5"/>
  <c r="V19" i="5"/>
  <c r="G19" i="5"/>
  <c r="D19" i="5"/>
  <c r="V18" i="5"/>
  <c r="D18" i="5"/>
  <c r="G18" i="5" s="1"/>
  <c r="V17" i="5"/>
  <c r="D17" i="5"/>
  <c r="G17" i="5" s="1"/>
  <c r="V16" i="5"/>
  <c r="G16" i="5"/>
  <c r="D16" i="5"/>
  <c r="V15" i="5"/>
  <c r="D15" i="5"/>
  <c r="G15" i="5" s="1"/>
  <c r="V14" i="5"/>
  <c r="D14" i="5"/>
  <c r="G14" i="5" s="1"/>
  <c r="V13" i="5"/>
  <c r="O13" i="5"/>
  <c r="Q13" i="5" s="1"/>
  <c r="S13" i="5" s="1"/>
  <c r="M13" i="5"/>
  <c r="L13" i="5"/>
  <c r="D13" i="5"/>
  <c r="G13" i="5" s="1"/>
  <c r="V12" i="5"/>
  <c r="D12" i="5"/>
  <c r="G12" i="5" s="1"/>
  <c r="J10" i="5"/>
  <c r="V74" i="4"/>
  <c r="G71" i="4"/>
  <c r="G69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64" i="4" s="1"/>
  <c r="V76" i="4" s="1"/>
  <c r="G38" i="4"/>
  <c r="D38" i="4"/>
  <c r="D37" i="4"/>
  <c r="G37" i="4" s="1"/>
  <c r="D36" i="4"/>
  <c r="G36" i="4" s="1"/>
  <c r="D35" i="4"/>
  <c r="G35" i="4" s="1"/>
  <c r="G34" i="4"/>
  <c r="D34" i="4"/>
  <c r="D33" i="4"/>
  <c r="G33" i="4" s="1"/>
  <c r="V26" i="4"/>
  <c r="D26" i="4"/>
  <c r="G26" i="4" s="1"/>
  <c r="V25" i="4"/>
  <c r="G25" i="4"/>
  <c r="D25" i="4"/>
  <c r="V24" i="4"/>
  <c r="D24" i="4"/>
  <c r="G24" i="4" s="1"/>
  <c r="V23" i="4"/>
  <c r="D23" i="4"/>
  <c r="G23" i="4" s="1"/>
  <c r="V22" i="4"/>
  <c r="D22" i="4"/>
  <c r="G22" i="4" s="1"/>
  <c r="V21" i="4"/>
  <c r="G21" i="4"/>
  <c r="D21" i="4"/>
  <c r="V20" i="4"/>
  <c r="G20" i="4"/>
  <c r="D20" i="4"/>
  <c r="V19" i="4"/>
  <c r="G19" i="4"/>
  <c r="D19" i="4"/>
  <c r="V18" i="4"/>
  <c r="D18" i="4"/>
  <c r="G18" i="4" s="1"/>
  <c r="V17" i="4"/>
  <c r="G17" i="4"/>
  <c r="D17" i="4"/>
  <c r="V16" i="4"/>
  <c r="D16" i="4"/>
  <c r="G16" i="4" s="1"/>
  <c r="V15" i="4"/>
  <c r="D15" i="4"/>
  <c r="G15" i="4" s="1"/>
  <c r="V14" i="4"/>
  <c r="D14" i="4"/>
  <c r="G14" i="4" s="1"/>
  <c r="V13" i="4"/>
  <c r="M13" i="4"/>
  <c r="O13" i="4" s="1"/>
  <c r="Q13" i="4" s="1"/>
  <c r="S13" i="4" s="1"/>
  <c r="L13" i="4"/>
  <c r="D13" i="4"/>
  <c r="G13" i="4" s="1"/>
  <c r="V12" i="4"/>
  <c r="G12" i="4"/>
  <c r="D12" i="4"/>
  <c r="J10" i="4"/>
  <c r="V74" i="3"/>
  <c r="G69" i="3"/>
  <c r="G71" i="3" s="1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64" i="3" s="1"/>
  <c r="V76" i="3" s="1"/>
  <c r="D38" i="3"/>
  <c r="G38" i="3" s="1"/>
  <c r="G37" i="3"/>
  <c r="D37" i="3"/>
  <c r="G36" i="3"/>
  <c r="D36" i="3"/>
  <c r="G35" i="3"/>
  <c r="D35" i="3"/>
  <c r="D34" i="3"/>
  <c r="G34" i="3" s="1"/>
  <c r="G33" i="3"/>
  <c r="G40" i="3" s="1"/>
  <c r="D33" i="3"/>
  <c r="V26" i="3"/>
  <c r="G26" i="3"/>
  <c r="D26" i="3"/>
  <c r="V25" i="3"/>
  <c r="G25" i="3"/>
  <c r="D25" i="3"/>
  <c r="V24" i="3"/>
  <c r="G24" i="3"/>
  <c r="D24" i="3"/>
  <c r="V23" i="3"/>
  <c r="D23" i="3"/>
  <c r="G23" i="3" s="1"/>
  <c r="V22" i="3"/>
  <c r="G22" i="3"/>
  <c r="D22" i="3"/>
  <c r="V21" i="3"/>
  <c r="D21" i="3"/>
  <c r="G21" i="3" s="1"/>
  <c r="V20" i="3"/>
  <c r="D20" i="3"/>
  <c r="G20" i="3" s="1"/>
  <c r="V19" i="3"/>
  <c r="D19" i="3"/>
  <c r="G19" i="3" s="1"/>
  <c r="V18" i="3"/>
  <c r="G18" i="3"/>
  <c r="D18" i="3"/>
  <c r="V17" i="3"/>
  <c r="G17" i="3"/>
  <c r="D17" i="3"/>
  <c r="V16" i="3"/>
  <c r="G16" i="3"/>
  <c r="D16" i="3"/>
  <c r="V15" i="3"/>
  <c r="D15" i="3"/>
  <c r="G15" i="3" s="1"/>
  <c r="V14" i="3"/>
  <c r="G14" i="3"/>
  <c r="D14" i="3"/>
  <c r="V13" i="3"/>
  <c r="L13" i="3"/>
  <c r="M13" i="3" s="1"/>
  <c r="O13" i="3" s="1"/>
  <c r="Q13" i="3" s="1"/>
  <c r="S13" i="3" s="1"/>
  <c r="G13" i="3"/>
  <c r="D13" i="3"/>
  <c r="V12" i="3"/>
  <c r="D12" i="3"/>
  <c r="G12" i="3" s="1"/>
  <c r="J10" i="3"/>
  <c r="V74" i="2"/>
  <c r="G69" i="2"/>
  <c r="G71" i="2" s="1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64" i="2" s="1"/>
  <c r="V76" i="2" s="1"/>
  <c r="G47" i="2"/>
  <c r="G46" i="2"/>
  <c r="G45" i="2"/>
  <c r="G44" i="2"/>
  <c r="D38" i="2"/>
  <c r="G38" i="2" s="1"/>
  <c r="G37" i="2"/>
  <c r="D37" i="2"/>
  <c r="D36" i="2"/>
  <c r="G36" i="2" s="1"/>
  <c r="D35" i="2"/>
  <c r="G35" i="2" s="1"/>
  <c r="D34" i="2"/>
  <c r="G34" i="2" s="1"/>
  <c r="G33" i="2"/>
  <c r="D33" i="2"/>
  <c r="V26" i="2"/>
  <c r="D26" i="2"/>
  <c r="G26" i="2" s="1"/>
  <c r="V25" i="2"/>
  <c r="D25" i="2"/>
  <c r="G25" i="2" s="1"/>
  <c r="V24" i="2"/>
  <c r="D24" i="2"/>
  <c r="G24" i="2" s="1"/>
  <c r="V23" i="2"/>
  <c r="G23" i="2"/>
  <c r="D23" i="2"/>
  <c r="V22" i="2"/>
  <c r="G22" i="2"/>
  <c r="D22" i="2"/>
  <c r="V21" i="2"/>
  <c r="G21" i="2"/>
  <c r="D21" i="2"/>
  <c r="V20" i="2"/>
  <c r="D20" i="2"/>
  <c r="G20" i="2" s="1"/>
  <c r="V19" i="2"/>
  <c r="G19" i="2"/>
  <c r="D19" i="2"/>
  <c r="V18" i="2"/>
  <c r="D18" i="2"/>
  <c r="G18" i="2" s="1"/>
  <c r="V17" i="2"/>
  <c r="D17" i="2"/>
  <c r="G17" i="2" s="1"/>
  <c r="V16" i="2"/>
  <c r="D16" i="2"/>
  <c r="G16" i="2" s="1"/>
  <c r="V15" i="2"/>
  <c r="G15" i="2"/>
  <c r="D15" i="2"/>
  <c r="V14" i="2"/>
  <c r="G14" i="2"/>
  <c r="D14" i="2"/>
  <c r="V13" i="2"/>
  <c r="L13" i="2"/>
  <c r="M13" i="2" s="1"/>
  <c r="O13" i="2" s="1"/>
  <c r="Q13" i="2" s="1"/>
  <c r="S13" i="2" s="1"/>
  <c r="G13" i="2"/>
  <c r="D13" i="2"/>
  <c r="V12" i="2"/>
  <c r="G12" i="2"/>
  <c r="G29" i="2" s="1"/>
  <c r="D12" i="2"/>
  <c r="J10" i="2"/>
  <c r="G40" i="4" l="1"/>
  <c r="G29" i="5"/>
  <c r="G29" i="7"/>
  <c r="G72" i="15"/>
  <c r="G29" i="3"/>
  <c r="G40" i="2"/>
  <c r="G72" i="2" s="1"/>
  <c r="G29" i="4"/>
  <c r="G40" i="7"/>
  <c r="G64" i="8"/>
  <c r="V76" i="8" s="1"/>
  <c r="G40" i="9"/>
  <c r="G40" i="15"/>
  <c r="G64" i="20"/>
  <c r="V76" i="20" s="1"/>
  <c r="G40" i="10"/>
  <c r="G64" i="10"/>
  <c r="V76" i="10" s="1"/>
  <c r="G64" i="11"/>
  <c r="V76" i="11" s="1"/>
  <c r="G40" i="19"/>
  <c r="G29" i="21"/>
  <c r="G29" i="6"/>
  <c r="G29" i="9"/>
  <c r="G29" i="14"/>
  <c r="G64" i="15"/>
  <c r="V76" i="15" s="1"/>
  <c r="G29" i="16"/>
  <c r="G29" i="20"/>
  <c r="G64" i="7"/>
  <c r="V76" i="7" s="1"/>
  <c r="G29" i="19"/>
  <c r="G72" i="13"/>
  <c r="G29" i="11"/>
  <c r="G29" i="12"/>
  <c r="G29" i="17"/>
  <c r="G40" i="17"/>
  <c r="G40" i="18"/>
  <c r="G64" i="18"/>
  <c r="V76" i="18" s="1"/>
  <c r="G40" i="6"/>
  <c r="G40" i="13"/>
  <c r="G29" i="8"/>
  <c r="G29" i="10"/>
  <c r="G40" i="11"/>
  <c r="G64" i="12"/>
  <c r="V76" i="12" s="1"/>
  <c r="G40" i="14"/>
  <c r="G64" i="14"/>
  <c r="V76" i="14" s="1"/>
  <c r="G29" i="18"/>
  <c r="G40" i="22"/>
  <c r="G29" i="27"/>
  <c r="G29" i="35"/>
  <c r="G36" i="40"/>
  <c r="E16" i="40"/>
  <c r="E33" i="40" s="1"/>
  <c r="E34" i="40" s="1"/>
  <c r="E35" i="40" s="1"/>
  <c r="E36" i="40" s="1"/>
  <c r="E37" i="40" s="1"/>
  <c r="G37" i="40" s="1"/>
  <c r="G15" i="40"/>
  <c r="G16" i="40"/>
  <c r="G64" i="21"/>
  <c r="V76" i="21" s="1"/>
  <c r="G29" i="29"/>
  <c r="G29" i="31"/>
  <c r="G29" i="36"/>
  <c r="G64" i="23"/>
  <c r="V76" i="23" s="1"/>
  <c r="G40" i="25"/>
  <c r="G29" i="28"/>
  <c r="G29" i="34"/>
  <c r="G29" i="24"/>
  <c r="G72" i="32"/>
  <c r="G40" i="37"/>
  <c r="G29" i="38"/>
  <c r="E35" i="39"/>
  <c r="G34" i="39"/>
  <c r="G29" i="25"/>
  <c r="G40" i="27"/>
  <c r="G64" i="29"/>
  <c r="V76" i="29" s="1"/>
  <c r="G29" i="30"/>
  <c r="G40" i="35"/>
  <c r="G16" i="39"/>
  <c r="G29" i="39" s="1"/>
  <c r="G14" i="40"/>
  <c r="G29" i="40" s="1"/>
  <c r="G33" i="40"/>
  <c r="G29" i="23"/>
  <c r="G40" i="33"/>
  <c r="G64" i="26"/>
  <c r="V76" i="26" s="1"/>
  <c r="G40" i="29"/>
  <c r="G40" i="31"/>
  <c r="G29" i="37"/>
  <c r="G35" i="40"/>
  <c r="H44" i="1"/>
  <c r="I44" i="1"/>
  <c r="J44" i="1"/>
  <c r="L44" i="1" s="1"/>
  <c r="G74" i="2" l="1"/>
  <c r="G73" i="2"/>
  <c r="G75" i="2" s="1"/>
  <c r="G72" i="31"/>
  <c r="G72" i="33"/>
  <c r="G72" i="30"/>
  <c r="G72" i="36"/>
  <c r="G72" i="9"/>
  <c r="G72" i="22"/>
  <c r="G72" i="3"/>
  <c r="G72" i="18"/>
  <c r="G72" i="23"/>
  <c r="G74" i="32"/>
  <c r="G73" i="32"/>
  <c r="V75" i="32" s="1"/>
  <c r="G72" i="29"/>
  <c r="G72" i="19"/>
  <c r="G72" i="21"/>
  <c r="G72" i="24"/>
  <c r="G72" i="7"/>
  <c r="G74" i="13"/>
  <c r="G73" i="13"/>
  <c r="V75" i="13" s="1"/>
  <c r="G72" i="34"/>
  <c r="G72" i="35"/>
  <c r="G72" i="20"/>
  <c r="G72" i="5"/>
  <c r="G72" i="6"/>
  <c r="G72" i="25"/>
  <c r="G72" i="28"/>
  <c r="G72" i="27"/>
  <c r="G72" i="17"/>
  <c r="G72" i="16"/>
  <c r="G74" i="15"/>
  <c r="G73" i="15"/>
  <c r="G75" i="15" s="1"/>
  <c r="G72" i="10"/>
  <c r="G72" i="12"/>
  <c r="G72" i="4"/>
  <c r="V75" i="2"/>
  <c r="G72" i="37"/>
  <c r="E36" i="39"/>
  <c r="G35" i="39"/>
  <c r="G34" i="40"/>
  <c r="G40" i="40" s="1"/>
  <c r="G72" i="38"/>
  <c r="G72" i="26"/>
  <c r="G72" i="8"/>
  <c r="G72" i="11"/>
  <c r="G72" i="14"/>
  <c r="J45" i="1"/>
  <c r="J46" i="1" s="1"/>
  <c r="G72" i="40" l="1"/>
  <c r="G74" i="3"/>
  <c r="G73" i="3"/>
  <c r="V75" i="3" s="1"/>
  <c r="G74" i="34"/>
  <c r="G75" i="34" s="1"/>
  <c r="G73" i="34"/>
  <c r="G74" i="33"/>
  <c r="G73" i="33"/>
  <c r="G73" i="29"/>
  <c r="G75" i="29"/>
  <c r="G74" i="29"/>
  <c r="G75" i="17"/>
  <c r="G74" i="17"/>
  <c r="G73" i="17"/>
  <c r="G74" i="6"/>
  <c r="G73" i="6"/>
  <c r="V75" i="6" s="1"/>
  <c r="G74" i="24"/>
  <c r="G73" i="24"/>
  <c r="V75" i="24" s="1"/>
  <c r="G74" i="22"/>
  <c r="G73" i="22"/>
  <c r="V75" i="22" s="1"/>
  <c r="V75" i="15"/>
  <c r="G74" i="8"/>
  <c r="G73" i="8"/>
  <c r="V75" i="8" s="1"/>
  <c r="G74" i="27"/>
  <c r="G73" i="27"/>
  <c r="G75" i="27" s="1"/>
  <c r="G74" i="5"/>
  <c r="G73" i="5"/>
  <c r="V75" i="5" s="1"/>
  <c r="G73" i="21"/>
  <c r="G75" i="21" s="1"/>
  <c r="G74" i="21"/>
  <c r="G75" i="32"/>
  <c r="G74" i="31"/>
  <c r="G73" i="31"/>
  <c r="V75" i="31" s="1"/>
  <c r="G74" i="12"/>
  <c r="G73" i="12"/>
  <c r="V75" i="12" s="1"/>
  <c r="G73" i="37"/>
  <c r="V75" i="37" s="1"/>
  <c r="G74" i="37"/>
  <c r="G74" i="23"/>
  <c r="G75" i="23" s="1"/>
  <c r="G73" i="23"/>
  <c r="G74" i="9"/>
  <c r="G73" i="9"/>
  <c r="V75" i="9" s="1"/>
  <c r="G73" i="14"/>
  <c r="G74" i="14"/>
  <c r="G75" i="14" s="1"/>
  <c r="G73" i="11"/>
  <c r="G74" i="11"/>
  <c r="G75" i="11" s="1"/>
  <c r="E37" i="39"/>
  <c r="G37" i="39" s="1"/>
  <c r="G40" i="39" s="1"/>
  <c r="G36" i="39"/>
  <c r="G74" i="26"/>
  <c r="G73" i="26"/>
  <c r="V75" i="26" s="1"/>
  <c r="G74" i="20"/>
  <c r="G73" i="20"/>
  <c r="V75" i="20" s="1"/>
  <c r="G75" i="20"/>
  <c r="G75" i="13"/>
  <c r="G74" i="30"/>
  <c r="G73" i="30"/>
  <c r="G75" i="30" s="1"/>
  <c r="G73" i="4"/>
  <c r="G75" i="4" s="1"/>
  <c r="G74" i="4"/>
  <c r="G74" i="28"/>
  <c r="G73" i="28"/>
  <c r="V75" i="28" s="1"/>
  <c r="G73" i="19"/>
  <c r="G75" i="19" s="1"/>
  <c r="G74" i="19"/>
  <c r="G74" i="36"/>
  <c r="G73" i="36"/>
  <c r="V75" i="36" s="1"/>
  <c r="G74" i="10"/>
  <c r="G75" i="10" s="1"/>
  <c r="G73" i="10"/>
  <c r="G74" i="38"/>
  <c r="G73" i="38"/>
  <c r="V75" i="38" s="1"/>
  <c r="G74" i="16"/>
  <c r="G73" i="16"/>
  <c r="V75" i="16" s="1"/>
  <c r="G75" i="25"/>
  <c r="G73" i="25"/>
  <c r="V75" i="25" s="1"/>
  <c r="G74" i="25"/>
  <c r="G74" i="35"/>
  <c r="G73" i="35"/>
  <c r="V75" i="35" s="1"/>
  <c r="G74" i="7"/>
  <c r="G73" i="7"/>
  <c r="V75" i="7" s="1"/>
  <c r="G74" i="18"/>
  <c r="G73" i="18"/>
  <c r="V75" i="18" s="1"/>
  <c r="G72" i="39" l="1"/>
  <c r="G75" i="16"/>
  <c r="G75" i="12"/>
  <c r="G75" i="8"/>
  <c r="G75" i="28"/>
  <c r="G75" i="9"/>
  <c r="V75" i="21"/>
  <c r="G75" i="24"/>
  <c r="V75" i="29"/>
  <c r="G75" i="38"/>
  <c r="G75" i="36"/>
  <c r="V75" i="11"/>
  <c r="V75" i="23"/>
  <c r="G75" i="31"/>
  <c r="G75" i="5"/>
  <c r="V75" i="33"/>
  <c r="G75" i="3"/>
  <c r="V75" i="4"/>
  <c r="G75" i="6"/>
  <c r="G75" i="7"/>
  <c r="G75" i="35"/>
  <c r="V75" i="14"/>
  <c r="G75" i="22"/>
  <c r="V75" i="17"/>
  <c r="G75" i="33"/>
  <c r="G75" i="18"/>
  <c r="V75" i="10"/>
  <c r="V75" i="19"/>
  <c r="V75" i="30"/>
  <c r="G75" i="26"/>
  <c r="G75" i="37"/>
  <c r="V75" i="27"/>
  <c r="V75" i="34"/>
  <c r="G74" i="40"/>
  <c r="G73" i="40"/>
  <c r="V75" i="40" s="1"/>
  <c r="G75" i="40" l="1"/>
  <c r="G74" i="39"/>
  <c r="G73" i="39"/>
  <c r="V75" i="39" l="1"/>
  <c r="G75" i="39"/>
</calcChain>
</file>

<file path=xl/sharedStrings.xml><?xml version="1.0" encoding="utf-8"?>
<sst xmlns="http://schemas.openxmlformats.org/spreadsheetml/2006/main" count="5884" uniqueCount="229">
  <si>
    <t>No, RUBRO</t>
  </si>
  <si>
    <t>RUBRO</t>
  </si>
  <si>
    <t>UNIDAD</t>
  </si>
  <si>
    <t>CANT.</t>
  </si>
  <si>
    <t>OBRA A CONTRATARSE</t>
  </si>
  <si>
    <t>PRECIO UNITARIO DEL RUBRO</t>
  </si>
  <si>
    <t>TOTAL</t>
  </si>
  <si>
    <t>Material</t>
  </si>
  <si>
    <t>Mano de obra</t>
  </si>
  <si>
    <t>Precio total del rubro</t>
  </si>
  <si>
    <t xml:space="preserve">SUMAN:     </t>
  </si>
  <si>
    <t xml:space="preserve">PROYECTO: </t>
  </si>
  <si>
    <t xml:space="preserve">IVA:     </t>
  </si>
  <si>
    <t>TOTAL:</t>
  </si>
  <si>
    <t xml:space="preserve">Replanteo de estructuras </t>
  </si>
  <si>
    <t xml:space="preserve">Desbroce de vegetación </t>
  </si>
  <si>
    <t xml:space="preserve">Poste circular de plástico reforzado con fibra de vidrio, de 12 m, 500 Kg de carga a la rotura, en terreno sin clasificar </t>
  </si>
  <si>
    <t xml:space="preserve">Poste circular de plástico reforzado con fibra de vidrio, de 12 m, 500 Kg de carga a la rotura. en terreno roca </t>
  </si>
  <si>
    <t>u</t>
  </si>
  <si>
    <t>No requiere</t>
  </si>
  <si>
    <t>Km</t>
  </si>
  <si>
    <t xml:space="preserve">Tensor a tierra doble TAT-0TD, en terreno sin clasificar </t>
  </si>
  <si>
    <t>Tensor a tierra doble TAT-0TD, en terreno roca</t>
  </si>
  <si>
    <t>Tensor a tierra simple TAT-0TS,  en terreno sin clasificar</t>
  </si>
  <si>
    <t xml:space="preserve">Tensor a tierra simple TAT-0TS, en terreno roca </t>
  </si>
  <si>
    <t>Tensor a tierra simple TAD-0TS, en terreno sin clasificar</t>
  </si>
  <si>
    <t>Tensor a tierra simple TAD-0TS, en terreno roca</t>
  </si>
  <si>
    <t>Transformador monofásico autoprotegido (CSP) de 15 KVA 13800 GRDY/7967 V-120/240 V</t>
  </si>
  <si>
    <t>Transformador monofásico autoprotegido (CSP) de 10 KVA 13800 GRDY/7967 V-120/240 V</t>
  </si>
  <si>
    <t>Estructura tubo poste para acometida con tubo de 6 m</t>
  </si>
  <si>
    <t>Seccionador fusible unipolar, tipo abierto 15 kV, 100 A, BIL 95 kV, con tirafusible. SPT-1S100-95 para línea</t>
  </si>
  <si>
    <t>Estructura monofásica - centrada - retención EST-1CR</t>
  </si>
  <si>
    <t>Estructura monofásica - centrada - doble retención EST-1CD</t>
  </si>
  <si>
    <t>Estructura en baja tensión tipo ESE-1EP</t>
  </si>
  <si>
    <t>Estructura en baja tensión tipo ESE-1ER</t>
  </si>
  <si>
    <t>Estructura en baja tensión tipo ESE-1ED</t>
  </si>
  <si>
    <t>Estructura codo-tubo adherido a la pared para acometida</t>
  </si>
  <si>
    <t xml:space="preserve">Conductor desnudo cableado aluminio acero ACSR 6/1, 1/0 AWG, 7 hilos CO0-0B1/0 </t>
  </si>
  <si>
    <t>m</t>
  </si>
  <si>
    <t>Puesta a tierra para red secundaria aérea, 1 varilla y conductor de cobre # 2 AWG, PT0-0DC2_1 en CP</t>
  </si>
  <si>
    <t>Puesta a tierra para red secundaria aérea, 1 varilla y conductor de cobre # 2 AWG, PT0-0DC2_1 en RS</t>
  </si>
  <si>
    <t>Puesta a tierra para medidor</t>
  </si>
  <si>
    <t>Acceso de poste de HºAº de 12  m ó 11 m, de sección circular ó rectangular</t>
  </si>
  <si>
    <t>Acceso de poste de HºAº de 9 m ó 10 m, de sección circular ó rectangular</t>
  </si>
  <si>
    <t>Medidor una fase 3 hilos, electrónico, con registro de energía activa, clase 100, forma 13A armado en caja metálica antihurto</t>
  </si>
  <si>
    <t>Estructura tubo poste para acometida con tubo de 3m</t>
  </si>
  <si>
    <t>Acometida en conductor antihurto SEU 2x4 Al + Nx4 Al AWG (Serie 8000)</t>
  </si>
  <si>
    <t>Montaje de abrazadera 2 pernos, con doble ojal espiralado para acometidas</t>
  </si>
  <si>
    <t>Luminaria cerrada, 100 W, con lámpara de vapor de Na, autocontrolada, potencia constante.  APD-0PL-CS100AC</t>
  </si>
  <si>
    <t xml:space="preserve">Erección de poste rectangular de hormigón armado de 11 m  ó 12 m en terreno sin clasificar (no incluye material) </t>
  </si>
  <si>
    <t>Entrega EERSSA</t>
  </si>
  <si>
    <t>Inclinado de poste de HºAº de 11 m ó de 12 m</t>
  </si>
  <si>
    <t>Varilla para mejoramiento de resistencia de puesta a tierra.</t>
  </si>
  <si>
    <t>Gel para mejoramiento de resistencia de puesta a tierra</t>
  </si>
  <si>
    <t>Seccionador fusible unipolar, tipo abierto 15 kV, 100 A, BIL 95 kV, con tirafusible. SPT-1S100-95 para transformador</t>
  </si>
  <si>
    <t>Pruebas de luminancia</t>
  </si>
  <si>
    <t>CONSTRUCCIÓN DE REDES ELÉCTRICAS EN EL SECTOR AMALUZA</t>
  </si>
  <si>
    <r>
      <t>EMPRESA ELECTRICA REGIONAL DEL SUR S.A</t>
    </r>
    <r>
      <rPr>
        <sz val="11"/>
        <color theme="1"/>
        <rFont val="Calibri"/>
        <family val="2"/>
        <scheme val="minor"/>
      </rPr>
      <t xml:space="preserve">
</t>
    </r>
  </si>
  <si>
    <t xml:space="preserve">NOMBRE DEL OFERENTE:  </t>
  </si>
  <si>
    <t>PROYECTO:</t>
  </si>
  <si>
    <t xml:space="preserve">CODIGO DEL PROCESO: </t>
  </si>
  <si>
    <t>ANALISIS DE PRECIOS UNITARIOS</t>
  </si>
  <si>
    <t xml:space="preserve">HOJA: </t>
  </si>
  <si>
    <t xml:space="preserve">RUBRO: </t>
  </si>
  <si>
    <t>UNIDAD:</t>
  </si>
  <si>
    <t>rendimiento =</t>
  </si>
  <si>
    <t>DETALLE:</t>
  </si>
  <si>
    <t xml:space="preserve">EQUIPOS </t>
  </si>
  <si>
    <t>cantiodad/hora</t>
  </si>
  <si>
    <t>REDIMINETO</t>
  </si>
  <si>
    <t>DESCRIPCIÓN</t>
  </si>
  <si>
    <t>CANTIDAD</t>
  </si>
  <si>
    <t>TARIFA</t>
  </si>
  <si>
    <t>COSTO HORA</t>
  </si>
  <si>
    <t>RENDIMIENTO</t>
  </si>
  <si>
    <t>COSTO</t>
  </si>
  <si>
    <t>A</t>
  </si>
  <si>
    <t>B</t>
  </si>
  <si>
    <t>C=A*B</t>
  </si>
  <si>
    <t>R</t>
  </si>
  <si>
    <t>D=C*R</t>
  </si>
  <si>
    <t>horas/año</t>
  </si>
  <si>
    <t>porcentaje uso</t>
  </si>
  <si>
    <t>vida util</t>
  </si>
  <si>
    <t>tiempo uso</t>
  </si>
  <si>
    <t>costo equipo</t>
  </si>
  <si>
    <t>costo/hora</t>
  </si>
  <si>
    <t>factor ganancia</t>
  </si>
  <si>
    <t>costo Material</t>
  </si>
  <si>
    <t>camioneta 2  ton.</t>
  </si>
  <si>
    <t>Camionetas o camiones pequeños</t>
  </si>
  <si>
    <t>puler para tendido de conductor</t>
  </si>
  <si>
    <t>Tirfor de 2 toneladas</t>
  </si>
  <si>
    <t xml:space="preserve">camión grúa </t>
  </si>
  <si>
    <t>Tecles 1-1/2 toneladas</t>
  </si>
  <si>
    <t xml:space="preserve">tirfor de 2 toneladas </t>
  </si>
  <si>
    <t>Porta carrete para bobina de conductor (bailarín)</t>
  </si>
  <si>
    <t>tecles 1-1/2 toneladas</t>
  </si>
  <si>
    <t>Juego de herramientas menores como playos, llaves de boca, perica, etc.</t>
  </si>
  <si>
    <t>Poleas para tendido de líneas aéreas</t>
  </si>
  <si>
    <t>juego de herramientas menores como playos, llaves de boca, perica, etc.</t>
  </si>
  <si>
    <t>Uñas para templar conductores de aluminio</t>
  </si>
  <si>
    <t>Poleas para tendido de líneas aéreas.</t>
  </si>
  <si>
    <t>Uña para templar cable de acero</t>
  </si>
  <si>
    <t>uñas para templar conductores de aluminio</t>
  </si>
  <si>
    <t>Juegos de trepadoras para poste circular</t>
  </si>
  <si>
    <t>uña para templar cable de acero</t>
  </si>
  <si>
    <t>Cinturones de seguridad  o arnés con tira de vida</t>
  </si>
  <si>
    <t>juegos de trepadoras para poste circular</t>
  </si>
  <si>
    <t>Equipo de puesta a tierra</t>
  </si>
  <si>
    <t>cinturones de seguridad  o arnés con tira de vida.</t>
  </si>
  <si>
    <t>Cascos de trabajo dieléctricos</t>
  </si>
  <si>
    <t>Equipo de proteccion de personal</t>
  </si>
  <si>
    <t>Gafas dieléctricas</t>
  </si>
  <si>
    <t>Chalecos reflectivos con el nombre del contratista</t>
  </si>
  <si>
    <t>Estacion total</t>
  </si>
  <si>
    <t>Guantes de trabajo (pares)</t>
  </si>
  <si>
    <t>Conos de señalización</t>
  </si>
  <si>
    <t>SUBTOTAL M</t>
  </si>
  <si>
    <t>MANO DE OBRA</t>
  </si>
  <si>
    <t xml:space="preserve">DESCRIPCION </t>
  </si>
  <si>
    <t>JORNAL/HR</t>
  </si>
  <si>
    <t>Jefe de cuadrilla</t>
  </si>
  <si>
    <t>Liniero</t>
  </si>
  <si>
    <t>Ayudante de Liniero</t>
  </si>
  <si>
    <t>Topógrafo</t>
  </si>
  <si>
    <t>Ingeniero Eléctrico</t>
  </si>
  <si>
    <t>SUBTOTAL N</t>
  </si>
  <si>
    <t>MATERIALES</t>
  </si>
  <si>
    <t>DESCRIPCION</t>
  </si>
  <si>
    <t>PRECIO UNIT.</t>
  </si>
  <si>
    <t>SUBTOTAL O</t>
  </si>
  <si>
    <t>TRANSPORTE</t>
  </si>
  <si>
    <t xml:space="preserve"> UNIDAD </t>
  </si>
  <si>
    <t xml:space="preserve">CANTIDAD </t>
  </si>
  <si>
    <t xml:space="preserve"> COSTO </t>
  </si>
  <si>
    <t>D=A*B</t>
  </si>
  <si>
    <t xml:space="preserve">Transporte </t>
  </si>
  <si>
    <t>% transporte</t>
  </si>
  <si>
    <t>SUBTOTAL P</t>
  </si>
  <si>
    <t>TOTAL COSTO DIRECTO (M+N+O+P)</t>
  </si>
  <si>
    <t>INDIRECTOS  %</t>
  </si>
  <si>
    <t>UTILIDAD     %</t>
  </si>
  <si>
    <t>COSTO TOTAL DEL RUBRO</t>
  </si>
  <si>
    <t>mano de obra</t>
  </si>
  <si>
    <t>FIRMA DEL OFERENTE</t>
  </si>
  <si>
    <t>VALOR OFERTADO</t>
  </si>
  <si>
    <t>materiales</t>
  </si>
  <si>
    <t>Poste de plástico reforzado con fibra de vidrio, circular, CRH 500 kg, 12 m</t>
  </si>
  <si>
    <t>Varilla de anclaje de acero galvanizado, tuerca y arandela, 16 x 1 800 mm (5/8 x 71")</t>
  </si>
  <si>
    <t xml:space="preserve">u </t>
  </si>
  <si>
    <t>Retención terminal preformada, para cable de acero galvanizado de 9,53 mm (3/8")</t>
  </si>
  <si>
    <t>Bloque de hormigón, anclaje, tipo cónico, base inferior 400 mm, superior 150 mm, agujero 20 mm</t>
  </si>
  <si>
    <t>Aislador de retenida, porcelana, ANSI 54-2</t>
  </si>
  <si>
    <t>Cable de acero galvanizado, grado Siemens Martin, 7 hilos, 9,52 mm (3/8"), 3155 kgf</t>
  </si>
  <si>
    <t>Guardacabo de acero galvanizado, para cable acero 9, 51 mm (3/8")</t>
  </si>
  <si>
    <t/>
  </si>
  <si>
    <t>Transformador monofásico autoprotegido, 13 800 GRDy / 7 967 V - 240 / 120 V, 15 kVA</t>
  </si>
  <si>
    <t>Abrazadera de 3 pernos, pletina acero galvanizado 38 x 6 mm (1 1/2 x 1/4") y 160 mm</t>
  </si>
  <si>
    <t>Conductor de Cu TTU Nº 2 para bajantes</t>
  </si>
  <si>
    <t>Conector perno hendido Cu-Al, de 6 a 2/0 AWG</t>
  </si>
  <si>
    <t>Conductor de Al-acero desnudo, cableado, ACSR, 2 AWG, 7 (6/1)hilos</t>
  </si>
  <si>
    <t>Transformador monofásico autoprotegido, 13 800 GRDy / 7 967 V - 240 / 120 V, 10 kVA</t>
  </si>
  <si>
    <t xml:space="preserve">Tubo de hierro galvanizado de 6m, diámetro de 3'', espesor de 3mm (Incluye mensula para soporte de la pinza de anclaje soldada en la parte superior del tubo galvanizado, canastilla y placa para sujeción al piso) </t>
  </si>
  <si>
    <t>Cemento</t>
  </si>
  <si>
    <t>lb</t>
  </si>
  <si>
    <t>Pinza de anclaje termoplástica ajustable</t>
  </si>
  <si>
    <t xml:space="preserve">Arena </t>
  </si>
  <si>
    <t>m3</t>
  </si>
  <si>
    <t>Grava</t>
  </si>
  <si>
    <t>Estribo de aleación de Cu - Sn, para derivación</t>
  </si>
  <si>
    <t>Grapa de aleación de Al, para derivación de línea en caliente, rango  8 -1/0</t>
  </si>
  <si>
    <t>Seccionador portafusible, unipolar, abierto, 15 kV, BIL 95 kV, 4 kA, 100 A</t>
  </si>
  <si>
    <t>Cruceta de acero galvanizado, universal, perfil "L" 75 x 75 x 6 mm (3 x 3 x 1/4") y 1 200 mm</t>
  </si>
  <si>
    <t>Perno "U" de acero galvanizado, 2 tuercas, arandelas: 2 planas y 2 presión de 16 x 150 mm (5/8 x 6”),  ancho dentro de la U</t>
  </si>
  <si>
    <t>Pie amigo de acero galvanizado, perfil "L" 38 x 38 x 6 mm (1 1/2 x 1 1/2 x 1/4") y 700 mm</t>
  </si>
  <si>
    <t>Abrazadera de 3 pernos, pletina acero galvanizado 38 x 4 mm (1 1/2 x 5/32") y 160 mm</t>
  </si>
  <si>
    <t>Perno máquina de acero galvanizado, tuerca, arandela plana y presión, 16 x 38 mm (5/8 x 1 1/2")</t>
  </si>
  <si>
    <t>Tirafusible, cabeza removible, tipo SF</t>
  </si>
  <si>
    <t>Abrazadera de 3 pernos, pletina acero galvanizado 38 x 4 mm (1 1/2 x 5/32") y 140 mm</t>
  </si>
  <si>
    <t>Tuerca de ojo ovalado de acero galvanizado, perno de 16 mm (5/8")</t>
  </si>
  <si>
    <t>Aislador de suspensión, caucho siliconado, 15 kV, ANSI DS-15</t>
  </si>
  <si>
    <t>Horquilla de acero galvanizado para  anclaje, 16 x 75 mm (5/8 x 3"), 7 000, con pasador</t>
  </si>
  <si>
    <t>Grapa horquilla - guardacabo, de acero galvanizado</t>
  </si>
  <si>
    <t>Retención preformada, para cable de Al</t>
  </si>
  <si>
    <t xml:space="preserve">Perno pin punta de poste simple de acero galvanizado, con accesorios de sujeción, 19 x 457 mm (3/4 x 18")  </t>
  </si>
  <si>
    <t>Aislador espiga (pin), porcelana, con radio interferencia, 15 kV, ANSI 55-5</t>
  </si>
  <si>
    <t>Cinta de armar de aleación de Al, 1, 27 x 7, 62 mm (3/64 x 5/16")</t>
  </si>
  <si>
    <t>Conector de aleación de Cu - Al, ranuras paralelas, con separador, dos pernos laterales</t>
  </si>
  <si>
    <t>Abrazadera de acero galvanizado, pletina, 3 pernos, 38 x 4 x 160 mm (1 1/2 x 5/32 x 6 1/2")</t>
  </si>
  <si>
    <t>Aislador rollo, porcelana, 0,25 kV, ANSI 53-2</t>
  </si>
  <si>
    <t>Bastidor de acero galvanizado, pletina 38 x 4 mm (1 1/2 x 5/32"), 1 vìa</t>
  </si>
  <si>
    <t>Alambre de Al, desnudo sólido, para atadura, 4 AWG</t>
  </si>
  <si>
    <t>Varilla de armar preformada simple, para cable de Al</t>
  </si>
  <si>
    <t>Tubo de hierro galvanizado de 3m, diámetro de 3'', espesor de 3mm</t>
  </si>
  <si>
    <t>Codo reversible metálico de acero galvanizado 3''</t>
  </si>
  <si>
    <t>Acsesorios para sujeción de tubo en pared (abrazaderas)</t>
  </si>
  <si>
    <t>Mensula de hierro galvanizado para soporte de pinza de anclaje para acometida</t>
  </si>
  <si>
    <t>Conductor de Al-acero desnudo, cableado, ACSR, 1/0 AWG, 7 (6/1)hilos</t>
  </si>
  <si>
    <t>Varilla de acero recubierta de Cu, para puesta a tierra, 16 x 1 800 mm (5/8 x 71").</t>
  </si>
  <si>
    <t>Conductor de Cu, desnudo, cableado, suave, 2 AWG, 7 hilos</t>
  </si>
  <si>
    <t>suelda exotermica</t>
  </si>
  <si>
    <t>Cable de Cu, sólido, 600 V, THHN, 8 AWG</t>
  </si>
  <si>
    <t>Tubo EMT</t>
  </si>
  <si>
    <t>Acsesorios EMT  (cajetines, codos, conectores)</t>
  </si>
  <si>
    <t>Conector de aleación de Cu, sistema de tierra, ajuste mecánico, varilla 15, 87 mm (5/8")</t>
  </si>
  <si>
    <t>caja metálica con tapa de policarbonato transparente antihurto para medidor bifasico</t>
  </si>
  <si>
    <t>breaker riel dim 2P</t>
  </si>
  <si>
    <t>Conductor antihurto SEU 2x4 Al + Nx4 Al AWG (Serie 8000)</t>
  </si>
  <si>
    <t>juego de varios: tornillos con tuerca y arandela, tacos Fisher, pernos, clavos, amarres plásticos y otros</t>
  </si>
  <si>
    <t>global</t>
  </si>
  <si>
    <t>Medidor  1 fase 3 hilos, electrónico con registro de energía activa clase 100 forma 13A.</t>
  </si>
  <si>
    <t>Caja plástica de conexión para uso al aire libre, IP65, 20x15x12.5 cm</t>
  </si>
  <si>
    <t>Bornera para riel dim 1 polo con señalización de fase</t>
  </si>
  <si>
    <t xml:space="preserve">Riel dim </t>
  </si>
  <si>
    <t>cm</t>
  </si>
  <si>
    <t xml:space="preserve">Terminal talón para conductor </t>
  </si>
  <si>
    <t>Prensa estopa</t>
  </si>
  <si>
    <t xml:space="preserve">Tubo de hierro galvanizado de 3m, diámetro de 3'', espesor de 3mm (Incluye mensula para soporte de la pinza de anclaje soldada en la parte superior del tubo galvanizado, canastilla y placa para sujeción al piso) </t>
  </si>
  <si>
    <t>Abrazadera de acero galvanizado, pletina, 2 pernos, doble ojal espiralado, 38 x 4 x 160 mm ( 1 1/2 x 5/32 x 6 1/2")</t>
  </si>
  <si>
    <t>Luminaria cerrada, lámpara vapor de Na. 100 W - 240 V- autocontrolada</t>
  </si>
  <si>
    <t>Cable de Cu, concéntrico, cableado, 600 V, ST, 3 x 12 AWG, 7 hilos</t>
  </si>
  <si>
    <t xml:space="preserve">Conector de compresión tipo H </t>
  </si>
  <si>
    <t>Brazo para luminaria de 125-175 W. ø 50x1200 mm</t>
  </si>
  <si>
    <t>Gel para mejoramiento de resistencia de puesta a tierra (saco de 25 libras)</t>
  </si>
  <si>
    <t>luminancímetro</t>
  </si>
  <si>
    <t>Kit de herramientas para elaboración de malla</t>
  </si>
  <si>
    <t>Pruebas de Iluminancia</t>
  </si>
  <si>
    <t>luxómetro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</si>
</sst>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(* #,##0_);_(* \(#,##0\);_(* &quot;-&quot;_);_(@_)"/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 [$$-300A]\ * #,##0.00_ ;_ [$$-300A]\ * \-#,##0.00_ ;_ [$$-300A]\ * &quot;-&quot;??_ ;_ @_ "/>
    <numFmt numFmtId="165" formatCode="&quot;$&quot;#.00"/>
    <numFmt numFmtId="166" formatCode="&quot;$&quot;#"/>
    <numFmt numFmtId="167" formatCode="_ [$€-2]\ * #,##0.00_ ;_ [$€-2]\ * \-#,##0.00_ ;_ [$€-2]\ * &quot;-&quot;??_ "/>
    <numFmt numFmtId="168" formatCode="_ &quot;$&quot;\ * #,##0.00_ ;_ &quot;$&quot;\ * \-#,##0.00_ ;_ &quot;$&quot;\ * &quot;-&quot;??_ ;_ @_ "/>
    <numFmt numFmtId="169" formatCode="#.00"/>
    <numFmt numFmtId="170" formatCode="_-* #,##0.00_-;\-* #,##0.00_-;_-* &quot;-&quot;??_-;_-@_-"/>
    <numFmt numFmtId="171" formatCode="_ * #,##0.00_ ;_ * \-#,##0.00_ ;_ * &quot;-&quot;??_ ;_ @_ "/>
    <numFmt numFmtId="172" formatCode="_ * #,##0_ ;_ * \-#,##0_ ;_ * &quot;-&quot;_ ;_ @_ "/>
    <numFmt numFmtId="173" formatCode="#,##0.0"/>
    <numFmt numFmtId="174" formatCode="_(* #,##0_);_(* \(#,##0\);_(* &quot;-&quot;??_);_(@_)"/>
    <numFmt numFmtId="175" formatCode="%#.00"/>
    <numFmt numFmtId="176" formatCode="_([$$-300A]\ * #,##0.00_);_([$$-300A]\ * \(#,##0.00\);_([$$-300A]\ * &quot;-&quot;??_);_(@_)"/>
    <numFmt numFmtId="177" formatCode="0.000"/>
    <numFmt numFmtId="178" formatCode="##,###,##0.0000"/>
    <numFmt numFmtId="179" formatCode="##,###,##0.00"/>
    <numFmt numFmtId="180" formatCode="0.0%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0"/>
      <name val="Arial Narrow"/>
      <family val="2"/>
    </font>
    <font>
      <sz val="10"/>
      <color theme="0"/>
      <name val="Arial Narrow"/>
      <family val="2"/>
    </font>
    <font>
      <b/>
      <sz val="14"/>
      <name val="Arial Narrow"/>
      <family val="2"/>
    </font>
    <font>
      <sz val="14"/>
      <name val="Arial Narrow"/>
      <family val="2"/>
    </font>
    <font>
      <sz val="14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4"/>
      <color indexed="8"/>
      <name val="Arial"/>
      <family val="2"/>
    </font>
    <font>
      <b/>
      <sz val="14"/>
      <name val="Arial"/>
      <family val="2"/>
    </font>
    <font>
      <b/>
      <sz val="14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2"/>
      <color indexed="8"/>
      <name val="Courier"/>
      <family val="3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18"/>
      <color indexed="8"/>
      <name val="Courier"/>
      <family val="3"/>
    </font>
    <font>
      <sz val="8"/>
      <color indexed="8"/>
      <name val="Courier"/>
      <family val="3"/>
    </font>
    <font>
      <sz val="11"/>
      <color indexed="60"/>
      <name val="Calibri"/>
      <family val="2"/>
    </font>
    <font>
      <sz val="12"/>
      <name val="Courier"/>
      <family val="3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indexed="8"/>
      <name val="Tahoma"/>
      <family val="2"/>
    </font>
    <font>
      <b/>
      <sz val="14"/>
      <color theme="1"/>
      <name val="Tahoma"/>
      <family val="2"/>
    </font>
    <font>
      <sz val="10"/>
      <color theme="1"/>
      <name val="Tahoma"/>
      <family val="2"/>
    </font>
    <font>
      <b/>
      <i/>
      <sz val="10"/>
      <color theme="1"/>
      <name val="Tahoma"/>
      <family val="2"/>
    </font>
    <font>
      <b/>
      <sz val="10"/>
      <color theme="1"/>
      <name val="Tahoma"/>
      <family val="2"/>
    </font>
    <font>
      <b/>
      <sz val="8"/>
      <color theme="1"/>
      <name val="Arial"/>
      <family val="2"/>
    </font>
    <font>
      <sz val="10"/>
      <color indexed="63"/>
      <name val="Tahoma"/>
      <family val="2"/>
    </font>
    <font>
      <sz val="8"/>
      <color indexed="63"/>
      <name val="Arial"/>
      <family val="2"/>
    </font>
    <font>
      <sz val="10"/>
      <color indexed="8"/>
      <name val="Tahoma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</fills>
  <borders count="6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indexed="64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rgb="FF000000"/>
      </bottom>
      <diagonal/>
    </border>
    <border>
      <left style="thin">
        <color indexed="64"/>
      </left>
      <right/>
      <top style="hair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hair">
        <color rgb="FF000000"/>
      </bottom>
      <diagonal/>
    </border>
    <border>
      <left/>
      <right style="thin">
        <color indexed="64"/>
      </right>
      <top style="thin">
        <color indexed="64"/>
      </top>
      <bottom style="hair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rgb="FF000000"/>
      </top>
      <bottom style="thin">
        <color indexed="64"/>
      </bottom>
      <diagonal/>
    </border>
    <border>
      <left/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9">
    <xf numFmtId="0" fontId="0" fillId="0" borderId="0"/>
    <xf numFmtId="0" fontId="2" fillId="0" borderId="0"/>
    <xf numFmtId="0" fontId="11" fillId="0" borderId="0"/>
    <xf numFmtId="0" fontId="11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22" borderId="21" applyNumberFormat="0" applyAlignment="0" applyProtection="0"/>
    <xf numFmtId="0" fontId="19" fillId="22" borderId="21" applyNumberFormat="0" applyAlignment="0" applyProtection="0"/>
    <xf numFmtId="0" fontId="20" fillId="23" borderId="22" applyNumberFormat="0" applyAlignment="0" applyProtection="0"/>
    <xf numFmtId="0" fontId="21" fillId="0" borderId="23" applyNumberFormat="0" applyFill="0" applyAlignment="0" applyProtection="0"/>
    <xf numFmtId="0" fontId="20" fillId="23" borderId="22" applyNumberFormat="0" applyAlignment="0" applyProtection="0"/>
    <xf numFmtId="4" fontId="22" fillId="0" borderId="0">
      <protection locked="0"/>
    </xf>
    <xf numFmtId="3" fontId="22" fillId="0" borderId="0">
      <protection locked="0"/>
    </xf>
    <xf numFmtId="165" fontId="22" fillId="0" borderId="0">
      <protection locked="0"/>
    </xf>
    <xf numFmtId="166" fontId="22" fillId="0" borderId="0">
      <protection locked="0"/>
    </xf>
    <xf numFmtId="0" fontId="22" fillId="0" borderId="0">
      <protection locked="0"/>
    </xf>
    <xf numFmtId="0" fontId="23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24" fillId="9" borderId="21" applyNumberFormat="0" applyAlignment="0" applyProtection="0"/>
    <xf numFmtId="167" fontId="2" fillId="0" borderId="0" applyFont="0" applyFill="0" applyBorder="0" applyAlignment="0" applyProtection="0"/>
    <xf numFmtId="168" fontId="2" fillId="0" borderId="0"/>
    <xf numFmtId="0" fontId="2" fillId="0" borderId="0"/>
    <xf numFmtId="0" fontId="2" fillId="0" borderId="0"/>
    <xf numFmtId="0" fontId="25" fillId="0" borderId="0" applyNumberForma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169" fontId="22" fillId="0" borderId="0">
      <protection locked="0"/>
    </xf>
    <xf numFmtId="0" fontId="18" fillId="6" borderId="0" applyNumberFormat="0" applyBorder="0" applyAlignment="0" applyProtection="0"/>
    <xf numFmtId="0" fontId="28" fillId="0" borderId="0">
      <protection locked="0"/>
    </xf>
    <xf numFmtId="0" fontId="29" fillId="0" borderId="0">
      <protection locked="0"/>
    </xf>
    <xf numFmtId="0" fontId="23" fillId="0" borderId="24" applyNumberFormat="0" applyFill="0" applyAlignment="0" applyProtection="0"/>
    <xf numFmtId="0" fontId="23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24" fillId="9" borderId="21" applyNumberFormat="0" applyAlignment="0" applyProtection="0"/>
    <xf numFmtId="0" fontId="21" fillId="0" borderId="23" applyNumberFormat="0" applyFill="0" applyAlignment="0" applyProtection="0"/>
    <xf numFmtId="4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4" fontId="2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30" fillId="24" borderId="0" applyNumberFormat="0" applyBorder="0" applyAlignment="0" applyProtection="0"/>
    <xf numFmtId="0" fontId="31" fillId="0" borderId="0"/>
    <xf numFmtId="0" fontId="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25" borderId="25" applyNumberFormat="0" applyFont="0" applyAlignment="0" applyProtection="0"/>
    <xf numFmtId="0" fontId="2" fillId="25" borderId="25" applyNumberFormat="0" applyFont="0" applyAlignment="0" applyProtection="0"/>
    <xf numFmtId="0" fontId="32" fillId="22" borderId="26" applyNumberFormat="0" applyAlignment="0" applyProtection="0"/>
    <xf numFmtId="175" fontId="22" fillId="0" borderId="0">
      <protection locked="0"/>
    </xf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2" fillId="22" borderId="26" applyNumberFormat="0" applyAlignment="0" applyProtection="0"/>
    <xf numFmtId="0" fontId="33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27" applyNumberFormat="0" applyFill="0" applyAlignment="0" applyProtection="0"/>
    <xf numFmtId="0" fontId="36" fillId="0" borderId="28" applyNumberFormat="0" applyFill="0" applyAlignment="0" applyProtection="0"/>
    <xf numFmtId="0" fontId="23" fillId="0" borderId="24" applyNumberFormat="0" applyFill="0" applyAlignment="0" applyProtection="0"/>
    <xf numFmtId="0" fontId="34" fillId="0" borderId="0" applyNumberFormat="0" applyFill="0" applyBorder="0" applyAlignment="0" applyProtection="0"/>
    <xf numFmtId="0" fontId="37" fillId="0" borderId="29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195">
    <xf numFmtId="0" fontId="0" fillId="0" borderId="0" xfId="0"/>
    <xf numFmtId="0" fontId="3" fillId="2" borderId="0" xfId="1" applyFont="1" applyFill="1" applyAlignment="1" applyProtection="1">
      <alignment horizontal="justify" vertical="center"/>
      <protection hidden="1"/>
    </xf>
    <xf numFmtId="0" fontId="4" fillId="2" borderId="0" xfId="1" applyFont="1" applyFill="1" applyAlignment="1" applyProtection="1">
      <alignment horizontal="justify" vertical="center"/>
      <protection locked="0"/>
    </xf>
    <xf numFmtId="0" fontId="5" fillId="2" borderId="0" xfId="1" applyFont="1" applyFill="1" applyAlignment="1" applyProtection="1">
      <alignment horizontal="justify" vertical="center"/>
      <protection locked="0"/>
    </xf>
    <xf numFmtId="4" fontId="4" fillId="2" borderId="0" xfId="1" applyNumberFormat="1" applyFont="1" applyFill="1" applyAlignment="1" applyProtection="1">
      <alignment horizontal="justify" vertical="center"/>
      <protection locked="0"/>
    </xf>
    <xf numFmtId="4" fontId="6" fillId="2" borderId="0" xfId="1" applyNumberFormat="1" applyFont="1" applyFill="1" applyAlignment="1" applyProtection="1">
      <alignment horizontal="justify" vertical="center"/>
      <protection locked="0"/>
    </xf>
    <xf numFmtId="0" fontId="2" fillId="2" borderId="0" xfId="1" applyFill="1" applyAlignment="1" applyProtection="1">
      <alignment horizontal="justify" vertical="center"/>
      <protection locked="0"/>
    </xf>
    <xf numFmtId="0" fontId="7" fillId="2" borderId="0" xfId="1" applyFont="1" applyFill="1" applyAlignment="1" applyProtection="1">
      <alignment horizontal="justify" vertical="center"/>
      <protection locked="0"/>
    </xf>
    <xf numFmtId="0" fontId="3" fillId="2" borderId="0" xfId="1" applyFont="1" applyFill="1" applyAlignment="1" applyProtection="1">
      <alignment horizontal="justify" vertical="center"/>
      <protection locked="0"/>
    </xf>
    <xf numFmtId="4" fontId="7" fillId="2" borderId="0" xfId="1" applyNumberFormat="1" applyFont="1" applyFill="1" applyAlignment="1" applyProtection="1">
      <alignment horizontal="justify" vertical="center"/>
      <protection locked="0"/>
    </xf>
    <xf numFmtId="4" fontId="8" fillId="2" borderId="8" xfId="1" applyNumberFormat="1" applyFont="1" applyFill="1" applyBorder="1" applyAlignment="1" applyProtection="1">
      <alignment horizontal="center" vertical="center"/>
      <protection locked="0"/>
    </xf>
    <xf numFmtId="4" fontId="8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8" fillId="2" borderId="16" xfId="1" applyFont="1" applyFill="1" applyBorder="1" applyAlignment="1" applyProtection="1">
      <alignment horizontal="center" vertical="center"/>
      <protection locked="0"/>
    </xf>
    <xf numFmtId="0" fontId="9" fillId="2" borderId="17" xfId="1" applyFont="1" applyFill="1" applyBorder="1" applyAlignment="1" applyProtection="1">
      <alignment horizontal="center" vertical="center"/>
      <protection hidden="1"/>
    </xf>
    <xf numFmtId="0" fontId="9" fillId="2" borderId="8" xfId="1" applyFont="1" applyFill="1" applyBorder="1" applyAlignment="1" applyProtection="1">
      <alignment horizontal="justify" vertical="center"/>
      <protection locked="0"/>
    </xf>
    <xf numFmtId="0" fontId="9" fillId="2" borderId="8" xfId="1" applyNumberFormat="1" applyFont="1" applyFill="1" applyBorder="1" applyAlignment="1" applyProtection="1">
      <alignment horizontal="center" vertical="center"/>
      <protection locked="0"/>
    </xf>
    <xf numFmtId="164" fontId="10" fillId="2" borderId="8" xfId="1" applyNumberFormat="1" applyFont="1" applyFill="1" applyBorder="1" applyAlignment="1" applyProtection="1">
      <alignment horizontal="center" vertical="center"/>
      <protection locked="0"/>
    </xf>
    <xf numFmtId="164" fontId="10" fillId="2" borderId="8" xfId="1" applyNumberFormat="1" applyFont="1" applyFill="1" applyBorder="1" applyAlignment="1" applyProtection="1">
      <alignment horizontal="center" vertical="center"/>
      <protection hidden="1"/>
    </xf>
    <xf numFmtId="164" fontId="10" fillId="2" borderId="16" xfId="1" applyNumberFormat="1" applyFont="1" applyFill="1" applyBorder="1" applyAlignment="1" applyProtection="1">
      <alignment horizontal="center" vertical="center"/>
      <protection hidden="1"/>
    </xf>
    <xf numFmtId="164" fontId="10" fillId="2" borderId="8" xfId="1" applyNumberFormat="1" applyFont="1" applyFill="1" applyBorder="1" applyAlignment="1" applyProtection="1">
      <alignment horizontal="center" vertical="center" wrapText="1"/>
      <protection locked="0"/>
    </xf>
    <xf numFmtId="164" fontId="10" fillId="2" borderId="19" xfId="1" applyNumberFormat="1" applyFont="1" applyFill="1" applyBorder="1" applyAlignment="1" applyProtection="1">
      <alignment horizontal="center" vertical="center"/>
      <protection hidden="1"/>
    </xf>
    <xf numFmtId="0" fontId="12" fillId="2" borderId="0" xfId="1" applyFont="1" applyFill="1" applyBorder="1" applyAlignment="1" applyProtection="1">
      <alignment vertical="center"/>
      <protection locked="0"/>
    </xf>
    <xf numFmtId="4" fontId="2" fillId="2" borderId="0" xfId="1" applyNumberFormat="1" applyFill="1" applyAlignment="1" applyProtection="1">
      <alignment horizontal="justify" vertical="center"/>
      <protection locked="0"/>
    </xf>
    <xf numFmtId="0" fontId="15" fillId="3" borderId="0" xfId="1" applyFont="1" applyFill="1" applyBorder="1" applyAlignment="1">
      <alignment vertical="center"/>
    </xf>
    <xf numFmtId="0" fontId="13" fillId="3" borderId="0" xfId="1" applyFont="1" applyFill="1" applyBorder="1" applyAlignment="1">
      <alignment vertical="center"/>
    </xf>
    <xf numFmtId="0" fontId="15" fillId="3" borderId="17" xfId="1" applyFont="1" applyFill="1" applyBorder="1" applyAlignment="1">
      <alignment horizontal="left" vertical="center"/>
    </xf>
    <xf numFmtId="0" fontId="13" fillId="3" borderId="16" xfId="1" applyFont="1" applyFill="1" applyBorder="1" applyAlignment="1">
      <alignment horizontal="left" vertical="center" wrapText="1"/>
    </xf>
    <xf numFmtId="0" fontId="15" fillId="3" borderId="0" xfId="1" applyFont="1" applyFill="1" applyBorder="1" applyAlignment="1">
      <alignment horizontal="left" vertical="center"/>
    </xf>
    <xf numFmtId="1" fontId="10" fillId="2" borderId="8" xfId="1" applyNumberFormat="1" applyFont="1" applyFill="1" applyBorder="1" applyAlignment="1" applyProtection="1">
      <alignment horizontal="center" vertical="center"/>
      <protection locked="0"/>
    </xf>
    <xf numFmtId="0" fontId="15" fillId="3" borderId="0" xfId="3" applyFont="1" applyFill="1" applyBorder="1" applyAlignment="1" applyProtection="1">
      <alignment vertical="center"/>
    </xf>
    <xf numFmtId="0" fontId="13" fillId="3" borderId="0" xfId="3" applyFont="1" applyFill="1" applyBorder="1" applyAlignment="1" applyProtection="1">
      <alignment vertical="center"/>
    </xf>
    <xf numFmtId="0" fontId="15" fillId="3" borderId="0" xfId="1" applyFont="1" applyFill="1" applyBorder="1" applyAlignment="1">
      <alignment horizontal="left" vertical="center"/>
    </xf>
    <xf numFmtId="164" fontId="14" fillId="2" borderId="20" xfId="1" applyNumberFormat="1" applyFont="1" applyFill="1" applyBorder="1" applyAlignment="1" applyProtection="1">
      <alignment horizontal="center" vertical="center"/>
      <protection hidden="1"/>
    </xf>
    <xf numFmtId="0" fontId="38" fillId="2" borderId="0" xfId="1" applyFont="1" applyFill="1" applyBorder="1" applyAlignment="1" applyProtection="1">
      <alignment vertical="center"/>
      <protection locked="0"/>
    </xf>
    <xf numFmtId="176" fontId="12" fillId="2" borderId="0" xfId="1" applyNumberFormat="1" applyFont="1" applyFill="1" applyBorder="1" applyAlignment="1" applyProtection="1">
      <alignment vertical="center"/>
      <protection locked="0"/>
    </xf>
    <xf numFmtId="4" fontId="14" fillId="2" borderId="18" xfId="1" applyNumberFormat="1" applyFont="1" applyFill="1" applyBorder="1" applyAlignment="1" applyProtection="1">
      <alignment horizontal="right" vertical="center"/>
      <protection locked="0"/>
    </xf>
    <xf numFmtId="4" fontId="14" fillId="2" borderId="11" xfId="1" applyNumberFormat="1" applyFont="1" applyFill="1" applyBorder="1" applyAlignment="1" applyProtection="1">
      <alignment horizontal="right" vertical="center"/>
      <protection locked="0"/>
    </xf>
    <xf numFmtId="4" fontId="14" fillId="2" borderId="12" xfId="1" applyNumberFormat="1" applyFont="1" applyFill="1" applyBorder="1" applyAlignment="1" applyProtection="1">
      <alignment horizontal="right" vertical="center"/>
      <protection locked="0"/>
    </xf>
    <xf numFmtId="4" fontId="14" fillId="2" borderId="32" xfId="1" applyNumberFormat="1" applyFont="1" applyFill="1" applyBorder="1" applyAlignment="1" applyProtection="1">
      <alignment horizontal="right" vertical="center"/>
      <protection locked="0"/>
    </xf>
    <xf numFmtId="4" fontId="14" fillId="2" borderId="30" xfId="1" applyNumberFormat="1" applyFont="1" applyFill="1" applyBorder="1" applyAlignment="1" applyProtection="1">
      <alignment horizontal="right" vertical="center"/>
      <protection locked="0"/>
    </xf>
    <xf numFmtId="4" fontId="14" fillId="2" borderId="31" xfId="1" applyNumberFormat="1" applyFont="1" applyFill="1" applyBorder="1" applyAlignment="1" applyProtection="1">
      <alignment horizontal="right" vertical="center"/>
      <protection locked="0"/>
    </xf>
    <xf numFmtId="4" fontId="10" fillId="2" borderId="18" xfId="1" applyNumberFormat="1" applyFont="1" applyFill="1" applyBorder="1" applyAlignment="1" applyProtection="1">
      <alignment horizontal="right" vertical="center"/>
      <protection locked="0"/>
    </xf>
    <xf numFmtId="4" fontId="10" fillId="2" borderId="11" xfId="1" applyNumberFormat="1" applyFont="1" applyFill="1" applyBorder="1" applyAlignment="1" applyProtection="1">
      <alignment horizontal="right" vertical="center"/>
      <protection locked="0"/>
    </xf>
    <xf numFmtId="4" fontId="10" fillId="2" borderId="12" xfId="1" applyNumberFormat="1" applyFont="1" applyFill="1" applyBorder="1" applyAlignment="1" applyProtection="1">
      <alignment horizontal="right" vertical="center"/>
      <protection locked="0"/>
    </xf>
    <xf numFmtId="0" fontId="8" fillId="2" borderId="1" xfId="1" applyFont="1" applyFill="1" applyBorder="1" applyAlignment="1" applyProtection="1">
      <alignment horizontal="center" vertical="center" wrapText="1"/>
      <protection locked="0"/>
    </xf>
    <xf numFmtId="0" fontId="8" fillId="2" borderId="7" xfId="1" applyFont="1" applyFill="1" applyBorder="1" applyAlignment="1" applyProtection="1">
      <alignment horizontal="center" vertical="center" wrapText="1"/>
      <protection locked="0"/>
    </xf>
    <xf numFmtId="0" fontId="8" fillId="2" borderId="15" xfId="1" applyFont="1" applyFill="1" applyBorder="1" applyAlignment="1" applyProtection="1">
      <alignment horizontal="center" vertical="center" wrapText="1"/>
      <protection locked="0"/>
    </xf>
    <xf numFmtId="0" fontId="8" fillId="2" borderId="2" xfId="1" applyFont="1" applyFill="1" applyBorder="1" applyAlignment="1" applyProtection="1">
      <alignment horizontal="center" vertical="center"/>
      <protection locked="0"/>
    </xf>
    <xf numFmtId="0" fontId="8" fillId="2" borderId="8" xfId="1" applyFont="1" applyFill="1" applyBorder="1" applyAlignment="1" applyProtection="1">
      <alignment horizontal="center" vertical="center"/>
      <protection locked="0"/>
    </xf>
    <xf numFmtId="0" fontId="8" fillId="2" borderId="3" xfId="1" applyFont="1" applyFill="1" applyBorder="1" applyAlignment="1" applyProtection="1">
      <alignment horizontal="center" vertical="center"/>
      <protection locked="0"/>
    </xf>
    <xf numFmtId="0" fontId="8" fillId="2" borderId="9" xfId="1" applyFont="1" applyFill="1" applyBorder="1" applyAlignment="1" applyProtection="1">
      <alignment horizontal="center" vertical="center"/>
      <protection locked="0"/>
    </xf>
    <xf numFmtId="0" fontId="8" fillId="2" borderId="14" xfId="1" applyFont="1" applyFill="1" applyBorder="1" applyAlignment="1" applyProtection="1">
      <alignment horizontal="center" vertical="center"/>
      <protection locked="0"/>
    </xf>
    <xf numFmtId="0" fontId="8" fillId="2" borderId="3" xfId="1" applyFont="1" applyFill="1" applyBorder="1" applyAlignment="1" applyProtection="1">
      <alignment horizontal="center" vertical="center" wrapText="1"/>
      <protection locked="0"/>
    </xf>
    <xf numFmtId="0" fontId="8" fillId="2" borderId="9" xfId="1" applyFont="1" applyFill="1" applyBorder="1" applyAlignment="1" applyProtection="1">
      <alignment horizontal="center" vertical="center" wrapText="1"/>
      <protection locked="0"/>
    </xf>
    <xf numFmtId="0" fontId="8" fillId="2" borderId="14" xfId="1" applyFont="1" applyFill="1" applyBorder="1" applyAlignment="1" applyProtection="1">
      <alignment horizontal="center" vertical="center" wrapText="1"/>
      <protection locked="0"/>
    </xf>
    <xf numFmtId="0" fontId="8" fillId="2" borderId="4" xfId="1" applyFont="1" applyFill="1" applyBorder="1" applyAlignment="1" applyProtection="1">
      <alignment horizontal="center" vertical="center"/>
      <protection locked="0"/>
    </xf>
    <xf numFmtId="0" fontId="8" fillId="2" borderId="5" xfId="1" applyFont="1" applyFill="1" applyBorder="1" applyAlignment="1" applyProtection="1">
      <alignment horizontal="center" vertical="center"/>
      <protection locked="0"/>
    </xf>
    <xf numFmtId="0" fontId="8" fillId="2" borderId="6" xfId="1" applyFont="1" applyFill="1" applyBorder="1" applyAlignment="1" applyProtection="1">
      <alignment horizontal="center" vertical="center"/>
      <protection locked="0"/>
    </xf>
    <xf numFmtId="4" fontId="8" fillId="2" borderId="10" xfId="1" applyNumberFormat="1" applyFont="1" applyFill="1" applyBorder="1" applyAlignment="1" applyProtection="1">
      <alignment horizontal="center" vertical="center"/>
      <protection locked="0"/>
    </xf>
    <xf numFmtId="4" fontId="8" fillId="2" borderId="11" xfId="1" applyNumberFormat="1" applyFont="1" applyFill="1" applyBorder="1" applyAlignment="1" applyProtection="1">
      <alignment horizontal="center" vertical="center"/>
      <protection locked="0"/>
    </xf>
    <xf numFmtId="4" fontId="8" fillId="2" borderId="12" xfId="1" applyNumberFormat="1" applyFont="1" applyFill="1" applyBorder="1" applyAlignment="1" applyProtection="1">
      <alignment horizontal="center" vertical="center"/>
      <protection locked="0"/>
    </xf>
    <xf numFmtId="4" fontId="8" fillId="2" borderId="13" xfId="1" applyNumberFormat="1" applyFont="1" applyFill="1" applyBorder="1" applyAlignment="1" applyProtection="1">
      <alignment horizontal="center" vertical="center"/>
      <protection locked="0"/>
    </xf>
    <xf numFmtId="0" fontId="39" fillId="0" borderId="33" xfId="0" applyFont="1" applyBorder="1" applyAlignment="1">
      <alignment horizontal="center" wrapText="1"/>
    </xf>
    <xf numFmtId="0" fontId="39" fillId="0" borderId="30" xfId="0" applyFont="1" applyBorder="1" applyAlignment="1">
      <alignment horizontal="center" wrapText="1"/>
    </xf>
    <xf numFmtId="0" fontId="39" fillId="0" borderId="31" xfId="0" applyFont="1" applyBorder="1" applyAlignment="1">
      <alignment horizontal="center" wrapText="1"/>
    </xf>
    <xf numFmtId="0" fontId="40" fillId="0" borderId="34" xfId="0" applyFont="1" applyBorder="1"/>
    <xf numFmtId="0" fontId="40" fillId="0" borderId="0" xfId="0" applyFont="1"/>
    <xf numFmtId="0" fontId="40" fillId="0" borderId="0" xfId="0" applyFont="1" applyAlignment="1">
      <alignment horizontal="justify" vertical="center" wrapText="1"/>
    </xf>
    <xf numFmtId="0" fontId="40" fillId="0" borderId="35" xfId="0" applyFont="1" applyBorder="1" applyAlignment="1">
      <alignment horizontal="justify" vertical="center" wrapText="1"/>
    </xf>
    <xf numFmtId="4" fontId="40" fillId="0" borderId="0" xfId="0" applyNumberFormat="1" applyFont="1"/>
    <xf numFmtId="0" fontId="41" fillId="0" borderId="34" xfId="0" applyFont="1" applyBorder="1" applyAlignment="1">
      <alignment horizontal="center"/>
    </xf>
    <xf numFmtId="0" fontId="41" fillId="0" borderId="0" xfId="0" applyFont="1" applyAlignment="1">
      <alignment horizontal="center"/>
    </xf>
    <xf numFmtId="0" fontId="41" fillId="0" borderId="35" xfId="0" applyFont="1" applyBorder="1" applyAlignment="1">
      <alignment horizontal="center"/>
    </xf>
    <xf numFmtId="0" fontId="42" fillId="0" borderId="34" xfId="0" applyFont="1" applyBorder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center"/>
    </xf>
    <xf numFmtId="0" fontId="42" fillId="0" borderId="35" xfId="0" applyFont="1" applyBorder="1" applyAlignment="1">
      <alignment horizontal="center"/>
    </xf>
    <xf numFmtId="0" fontId="40" fillId="0" borderId="34" xfId="0" applyFont="1" applyBorder="1" applyAlignment="1">
      <alignment vertical="center" wrapText="1"/>
    </xf>
    <xf numFmtId="0" fontId="42" fillId="0" borderId="0" xfId="0" applyFont="1" applyAlignment="1">
      <alignment horizontal="left"/>
    </xf>
    <xf numFmtId="0" fontId="42" fillId="0" borderId="35" xfId="0" applyFont="1" applyBorder="1"/>
    <xf numFmtId="0" fontId="42" fillId="0" borderId="34" xfId="0" applyFont="1" applyBorder="1" applyAlignment="1">
      <alignment horizontal="left" vertical="center" wrapText="1"/>
    </xf>
    <xf numFmtId="0" fontId="42" fillId="0" borderId="0" xfId="0" applyFont="1" applyAlignment="1">
      <alignment horizontal="left" vertical="center" wrapText="1"/>
    </xf>
    <xf numFmtId="0" fontId="43" fillId="0" borderId="0" xfId="0" applyFont="1" applyAlignment="1">
      <alignment vertical="center"/>
    </xf>
    <xf numFmtId="0" fontId="42" fillId="0" borderId="35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43" fillId="0" borderId="34" xfId="0" applyFont="1" applyBorder="1" applyAlignment="1">
      <alignment vertical="center" wrapText="1"/>
    </xf>
    <xf numFmtId="0" fontId="42" fillId="0" borderId="0" xfId="0" applyFont="1" applyAlignment="1">
      <alignment vertical="center" wrapText="1"/>
    </xf>
    <xf numFmtId="0" fontId="42" fillId="0" borderId="0" xfId="0" applyFont="1" applyAlignment="1">
      <alignment vertical="center" wrapText="1"/>
    </xf>
    <xf numFmtId="0" fontId="42" fillId="0" borderId="35" xfId="0" applyFont="1" applyBorder="1" applyAlignment="1">
      <alignment vertical="center" wrapText="1"/>
    </xf>
    <xf numFmtId="0" fontId="44" fillId="26" borderId="33" xfId="0" applyFont="1" applyFill="1" applyBorder="1" applyAlignment="1">
      <alignment vertical="center" wrapText="1"/>
    </xf>
    <xf numFmtId="0" fontId="44" fillId="26" borderId="30" xfId="0" applyFont="1" applyFill="1" applyBorder="1" applyAlignment="1">
      <alignment vertical="center" wrapText="1"/>
    </xf>
    <xf numFmtId="0" fontId="42" fillId="26" borderId="30" xfId="0" applyFont="1" applyFill="1" applyBorder="1" applyAlignment="1">
      <alignment vertical="center" wrapText="1"/>
    </xf>
    <xf numFmtId="0" fontId="42" fillId="26" borderId="30" xfId="0" applyFont="1" applyFill="1" applyBorder="1" applyAlignment="1">
      <alignment vertical="center" wrapText="1"/>
    </xf>
    <xf numFmtId="0" fontId="42" fillId="26" borderId="31" xfId="0" applyFont="1" applyFill="1" applyBorder="1" applyAlignment="1">
      <alignment vertical="center" wrapText="1"/>
    </xf>
    <xf numFmtId="0" fontId="0" fillId="26" borderId="0" xfId="0" applyFill="1"/>
    <xf numFmtId="0" fontId="45" fillId="26" borderId="8" xfId="99" applyFont="1" applyFill="1" applyBorder="1" applyAlignment="1">
      <alignment horizontal="center"/>
    </xf>
    <xf numFmtId="0" fontId="42" fillId="0" borderId="8" xfId="0" applyFont="1" applyBorder="1" applyAlignment="1">
      <alignment horizontal="center" vertical="center" wrapText="1"/>
    </xf>
    <xf numFmtId="0" fontId="42" fillId="0" borderId="8" xfId="0" applyFont="1" applyBorder="1" applyAlignment="1">
      <alignment horizontal="center" vertical="center" wrapText="1"/>
    </xf>
    <xf numFmtId="0" fontId="31" fillId="0" borderId="8" xfId="99" applyBorder="1"/>
    <xf numFmtId="0" fontId="42" fillId="0" borderId="19" xfId="0" applyFont="1" applyBorder="1" applyAlignment="1">
      <alignment vertical="center" wrapText="1"/>
    </xf>
    <xf numFmtId="0" fontId="42" fillId="0" borderId="19" xfId="0" applyFont="1" applyBorder="1" applyAlignment="1">
      <alignment horizontal="center" vertical="center" wrapText="1"/>
    </xf>
    <xf numFmtId="0" fontId="42" fillId="0" borderId="30" xfId="0" applyFont="1" applyBorder="1" applyAlignment="1">
      <alignment horizontal="center" vertical="center" wrapText="1"/>
    </xf>
    <xf numFmtId="0" fontId="42" fillId="0" borderId="30" xfId="0" applyFont="1" applyBorder="1" applyAlignment="1">
      <alignment horizontal="center" vertical="center" wrapText="1"/>
    </xf>
    <xf numFmtId="0" fontId="42" fillId="0" borderId="31" xfId="0" applyFont="1" applyBorder="1" applyAlignment="1">
      <alignment horizontal="center" vertical="center" wrapText="1"/>
    </xf>
    <xf numFmtId="0" fontId="42" fillId="0" borderId="35" xfId="0" applyFont="1" applyBorder="1" applyAlignment="1">
      <alignment horizontal="center" vertical="center" wrapText="1"/>
    </xf>
    <xf numFmtId="0" fontId="42" fillId="0" borderId="36" xfId="0" applyFont="1" applyBorder="1" applyAlignment="1">
      <alignment vertical="center"/>
    </xf>
    <xf numFmtId="0" fontId="42" fillId="0" borderId="37" xfId="0" applyFont="1" applyBorder="1" applyAlignment="1">
      <alignment vertical="center" wrapText="1"/>
    </xf>
    <xf numFmtId="0" fontId="42" fillId="0" borderId="38" xfId="0" applyFont="1" applyBorder="1" applyAlignment="1">
      <alignment horizontal="center" vertical="center" wrapText="1"/>
    </xf>
    <xf numFmtId="177" fontId="42" fillId="0" borderId="37" xfId="0" applyNumberFormat="1" applyFont="1" applyBorder="1" applyAlignment="1">
      <alignment vertical="center" wrapText="1"/>
    </xf>
    <xf numFmtId="0" fontId="42" fillId="0" borderId="39" xfId="0" applyFont="1" applyBorder="1" applyAlignment="1">
      <alignment vertical="center" wrapText="1"/>
    </xf>
    <xf numFmtId="2" fontId="42" fillId="0" borderId="38" xfId="0" applyNumberFormat="1" applyFont="1" applyBorder="1" applyAlignment="1">
      <alignment horizontal="center" vertical="center" wrapText="1"/>
    </xf>
    <xf numFmtId="177" fontId="42" fillId="0" borderId="40" xfId="0" applyNumberFormat="1" applyFont="1" applyBorder="1" applyAlignment="1">
      <alignment vertical="center" wrapText="1"/>
    </xf>
    <xf numFmtId="0" fontId="42" fillId="0" borderId="41" xfId="0" applyFont="1" applyBorder="1" applyAlignment="1">
      <alignment vertical="center" wrapText="1"/>
    </xf>
    <xf numFmtId="0" fontId="42" fillId="0" borderId="36" xfId="0" applyFont="1" applyBorder="1" applyAlignment="1">
      <alignment vertical="center" wrapText="1"/>
    </xf>
    <xf numFmtId="0" fontId="42" fillId="0" borderId="42" xfId="0" applyFont="1" applyBorder="1" applyAlignment="1">
      <alignment vertical="center"/>
    </xf>
    <xf numFmtId="0" fontId="42" fillId="0" borderId="43" xfId="0" applyFont="1" applyBorder="1" applyAlignment="1">
      <alignment vertical="center"/>
    </xf>
    <xf numFmtId="0" fontId="42" fillId="0" borderId="44" xfId="0" applyFont="1" applyBorder="1" applyAlignment="1">
      <alignment vertical="center"/>
    </xf>
    <xf numFmtId="0" fontId="42" fillId="0" borderId="36" xfId="0" applyFont="1" applyBorder="1" applyAlignment="1">
      <alignment horizontal="center" vertical="center" wrapText="1"/>
    </xf>
    <xf numFmtId="0" fontId="42" fillId="0" borderId="45" xfId="0" applyFont="1" applyBorder="1" applyAlignment="1">
      <alignment horizontal="center" vertical="center" wrapText="1"/>
    </xf>
    <xf numFmtId="2" fontId="42" fillId="0" borderId="41" xfId="0" applyNumberFormat="1" applyFont="1" applyBorder="1" applyAlignment="1">
      <alignment vertical="center" wrapText="1"/>
    </xf>
    <xf numFmtId="0" fontId="42" fillId="0" borderId="42" xfId="0" applyFont="1" applyBorder="1" applyAlignment="1">
      <alignment vertical="center" wrapText="1"/>
    </xf>
    <xf numFmtId="0" fontId="42" fillId="0" borderId="46" xfId="0" applyFont="1" applyBorder="1" applyAlignment="1">
      <alignment vertical="center" wrapText="1"/>
    </xf>
    <xf numFmtId="0" fontId="42" fillId="0" borderId="9" xfId="0" applyFont="1" applyBorder="1" applyAlignment="1">
      <alignment horizontal="center" vertical="center" wrapText="1"/>
    </xf>
    <xf numFmtId="0" fontId="42" fillId="0" borderId="47" xfId="0" applyFont="1" applyBorder="1" applyAlignment="1">
      <alignment vertical="center" wrapText="1"/>
    </xf>
    <xf numFmtId="2" fontId="42" fillId="0" borderId="35" xfId="0" applyNumberFormat="1" applyFont="1" applyBorder="1" applyAlignment="1">
      <alignment vertical="center" wrapText="1"/>
    </xf>
    <xf numFmtId="0" fontId="42" fillId="0" borderId="8" xfId="0" applyFont="1" applyBorder="1" applyAlignment="1">
      <alignment vertical="center" wrapText="1"/>
    </xf>
    <xf numFmtId="0" fontId="42" fillId="0" borderId="11" xfId="0" applyFont="1" applyBorder="1" applyAlignment="1">
      <alignment vertical="center" wrapText="1"/>
    </xf>
    <xf numFmtId="0" fontId="42" fillId="0" borderId="11" xfId="0" applyFont="1" applyBorder="1" applyAlignment="1">
      <alignment vertical="center" wrapText="1"/>
    </xf>
    <xf numFmtId="0" fontId="42" fillId="0" borderId="12" xfId="0" applyFont="1" applyBorder="1" applyAlignment="1">
      <alignment vertical="center" wrapText="1"/>
    </xf>
    <xf numFmtId="0" fontId="44" fillId="26" borderId="34" xfId="0" applyFont="1" applyFill="1" applyBorder="1" applyAlignment="1">
      <alignment vertical="center" wrapText="1"/>
    </xf>
    <xf numFmtId="0" fontId="44" fillId="26" borderId="0" xfId="0" applyFont="1" applyFill="1" applyAlignment="1">
      <alignment vertical="center" wrapText="1"/>
    </xf>
    <xf numFmtId="0" fontId="42" fillId="26" borderId="0" xfId="0" applyFont="1" applyFill="1" applyAlignment="1">
      <alignment vertical="center" wrapText="1"/>
    </xf>
    <xf numFmtId="0" fontId="42" fillId="26" borderId="0" xfId="0" applyFont="1" applyFill="1" applyAlignment="1">
      <alignment vertical="center" wrapText="1"/>
    </xf>
    <xf numFmtId="0" fontId="42" fillId="26" borderId="35" xfId="0" applyFont="1" applyFill="1" applyBorder="1" applyAlignment="1">
      <alignment vertical="center" wrapText="1"/>
    </xf>
    <xf numFmtId="0" fontId="42" fillId="0" borderId="10" xfId="0" applyFont="1" applyBorder="1" applyAlignment="1">
      <alignment horizontal="center" vertical="center" wrapText="1"/>
    </xf>
    <xf numFmtId="0" fontId="42" fillId="0" borderId="11" xfId="0" applyFont="1" applyBorder="1" applyAlignment="1">
      <alignment horizontal="center" vertical="center" wrapText="1"/>
    </xf>
    <xf numFmtId="0" fontId="42" fillId="0" borderId="12" xfId="0" applyFont="1" applyBorder="1" applyAlignment="1">
      <alignment horizontal="center" vertical="center" wrapText="1"/>
    </xf>
    <xf numFmtId="0" fontId="42" fillId="0" borderId="12" xfId="0" applyFont="1" applyBorder="1" applyAlignment="1">
      <alignment horizontal="center" vertical="center" wrapText="1"/>
    </xf>
    <xf numFmtId="0" fontId="42" fillId="0" borderId="9" xfId="0" applyFont="1" applyBorder="1" applyAlignment="1">
      <alignment vertical="center" wrapText="1"/>
    </xf>
    <xf numFmtId="0" fontId="42" fillId="0" borderId="34" xfId="0" applyFont="1" applyBorder="1" applyAlignment="1">
      <alignment horizontal="center" vertical="center" wrapText="1"/>
    </xf>
    <xf numFmtId="0" fontId="42" fillId="0" borderId="40" xfId="0" applyFont="1" applyBorder="1" applyAlignment="1">
      <alignment horizontal="center" vertical="center" wrapText="1"/>
    </xf>
    <xf numFmtId="0" fontId="42" fillId="0" borderId="41" xfId="0" applyFont="1" applyBorder="1" applyAlignment="1">
      <alignment horizontal="center" vertical="center" wrapText="1"/>
    </xf>
    <xf numFmtId="0" fontId="42" fillId="0" borderId="41" xfId="0" applyFont="1" applyBorder="1" applyAlignment="1">
      <alignment horizontal="center" vertical="center" wrapText="1"/>
    </xf>
    <xf numFmtId="0" fontId="42" fillId="0" borderId="48" xfId="0" applyFont="1" applyBorder="1" applyAlignment="1">
      <alignment vertical="center" wrapText="1"/>
    </xf>
    <xf numFmtId="0" fontId="42" fillId="0" borderId="34" xfId="0" applyFont="1" applyBorder="1" applyAlignment="1">
      <alignment vertical="center" wrapText="1"/>
    </xf>
    <xf numFmtId="0" fontId="42" fillId="0" borderId="10" xfId="0" applyFont="1" applyBorder="1" applyAlignment="1">
      <alignment vertical="center" wrapText="1"/>
    </xf>
    <xf numFmtId="0" fontId="42" fillId="0" borderId="12" xfId="0" applyFont="1" applyBorder="1" applyAlignment="1">
      <alignment vertical="center" wrapText="1"/>
    </xf>
    <xf numFmtId="0" fontId="42" fillId="0" borderId="33" xfId="0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2" fillId="0" borderId="33" xfId="0" applyFont="1" applyBorder="1" applyAlignment="1">
      <alignment horizontal="center" vertical="center" wrapText="1"/>
    </xf>
    <xf numFmtId="0" fontId="42" fillId="0" borderId="49" xfId="0" applyFont="1" applyBorder="1" applyAlignment="1">
      <alignment vertical="center" wrapText="1"/>
    </xf>
    <xf numFmtId="0" fontId="42" fillId="0" borderId="50" xfId="0" applyFont="1" applyBorder="1" applyAlignment="1">
      <alignment vertical="center" wrapText="1"/>
    </xf>
    <xf numFmtId="0" fontId="46" fillId="0" borderId="43" xfId="0" applyFont="1" applyBorder="1" applyAlignment="1">
      <alignment horizontal="center" vertical="center"/>
    </xf>
    <xf numFmtId="178" fontId="46" fillId="0" borderId="43" xfId="0" applyNumberFormat="1" applyFont="1" applyBorder="1" applyAlignment="1">
      <alignment horizontal="right" vertical="center"/>
    </xf>
    <xf numFmtId="179" fontId="42" fillId="0" borderId="49" xfId="0" applyNumberFormat="1" applyFont="1" applyBorder="1" applyAlignment="1">
      <alignment vertical="center" wrapText="1"/>
    </xf>
    <xf numFmtId="0" fontId="42" fillId="0" borderId="51" xfId="0" applyFont="1" applyBorder="1" applyAlignment="1">
      <alignment vertical="center" wrapText="1"/>
    </xf>
    <xf numFmtId="0" fontId="47" fillId="0" borderId="0" xfId="0" applyFont="1" applyAlignment="1">
      <alignment horizontal="left" vertical="center"/>
    </xf>
    <xf numFmtId="0" fontId="42" fillId="0" borderId="52" xfId="0" applyFont="1" applyBorder="1" applyAlignment="1">
      <alignment vertical="center" wrapText="1"/>
    </xf>
    <xf numFmtId="0" fontId="42" fillId="0" borderId="40" xfId="0" applyFont="1" applyBorder="1" applyAlignment="1">
      <alignment vertical="center" wrapText="1"/>
    </xf>
    <xf numFmtId="179" fontId="42" fillId="0" borderId="52" xfId="0" applyNumberFormat="1" applyFont="1" applyBorder="1" applyAlignment="1">
      <alignment vertical="center" wrapText="1"/>
    </xf>
    <xf numFmtId="0" fontId="46" fillId="0" borderId="9" xfId="0" applyFont="1" applyBorder="1" applyAlignment="1">
      <alignment horizontal="center" vertical="center"/>
    </xf>
    <xf numFmtId="178" fontId="46" fillId="0" borderId="9" xfId="0" applyNumberFormat="1" applyFont="1" applyBorder="1" applyAlignment="1">
      <alignment horizontal="right" vertical="center"/>
    </xf>
    <xf numFmtId="179" fontId="42" fillId="0" borderId="48" xfId="0" applyNumberFormat="1" applyFont="1" applyBorder="1" applyAlignment="1">
      <alignment vertical="center" wrapText="1"/>
    </xf>
    <xf numFmtId="0" fontId="42" fillId="0" borderId="53" xfId="0" applyFont="1" applyBorder="1" applyAlignment="1">
      <alignment vertical="center" wrapText="1"/>
    </xf>
    <xf numFmtId="0" fontId="42" fillId="0" borderId="10" xfId="0" applyFont="1" applyBorder="1" applyAlignment="1">
      <alignment horizontal="center" vertical="center" wrapText="1"/>
    </xf>
    <xf numFmtId="0" fontId="42" fillId="0" borderId="54" xfId="0" applyFont="1" applyBorder="1" applyAlignment="1">
      <alignment horizontal="center" vertical="center" wrapText="1"/>
    </xf>
    <xf numFmtId="0" fontId="42" fillId="0" borderId="55" xfId="0" applyFont="1" applyBorder="1" applyAlignment="1">
      <alignment horizontal="center" vertical="center" wrapText="1"/>
    </xf>
    <xf numFmtId="0" fontId="42" fillId="0" borderId="52" xfId="0" applyFont="1" applyBorder="1" applyAlignment="1">
      <alignment horizontal="left" vertical="center" wrapText="1"/>
    </xf>
    <xf numFmtId="0" fontId="42" fillId="0" borderId="40" xfId="0" applyFont="1" applyBorder="1" applyAlignment="1">
      <alignment horizontal="left" vertical="center" wrapText="1"/>
    </xf>
    <xf numFmtId="0" fontId="42" fillId="0" borderId="45" xfId="0" applyFont="1" applyBorder="1" applyAlignment="1">
      <alignment vertical="center" wrapText="1"/>
    </xf>
    <xf numFmtId="0" fontId="42" fillId="0" borderId="48" xfId="0" applyFont="1" applyBorder="1" applyAlignment="1">
      <alignment horizontal="left" vertical="center" wrapText="1"/>
    </xf>
    <xf numFmtId="0" fontId="42" fillId="0" borderId="37" xfId="0" applyFont="1" applyBorder="1" applyAlignment="1">
      <alignment horizontal="left" vertical="center" wrapText="1"/>
    </xf>
    <xf numFmtId="0" fontId="0" fillId="0" borderId="56" xfId="0" applyBorder="1"/>
    <xf numFmtId="9" fontId="0" fillId="0" borderId="56" xfId="128" applyFont="1" applyBorder="1"/>
    <xf numFmtId="0" fontId="42" fillId="0" borderId="53" xfId="0" applyFont="1" applyBorder="1" applyAlignment="1">
      <alignment horizontal="center" vertical="center" wrapText="1"/>
    </xf>
    <xf numFmtId="0" fontId="42" fillId="0" borderId="46" xfId="0" applyFont="1" applyBorder="1" applyAlignment="1">
      <alignment horizontal="center" vertical="center" wrapText="1"/>
    </xf>
    <xf numFmtId="0" fontId="42" fillId="0" borderId="57" xfId="0" applyFont="1" applyBorder="1" applyAlignment="1">
      <alignment horizontal="center" vertical="center" wrapText="1"/>
    </xf>
    <xf numFmtId="0" fontId="42" fillId="0" borderId="58" xfId="0" applyFont="1" applyBorder="1" applyAlignment="1">
      <alignment horizontal="center" vertical="center" wrapText="1"/>
    </xf>
    <xf numFmtId="0" fontId="0" fillId="3" borderId="33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42" fillId="26" borderId="14" xfId="0" applyFont="1" applyFill="1" applyBorder="1" applyAlignment="1">
      <alignment vertical="center" wrapText="1"/>
    </xf>
    <xf numFmtId="0" fontId="0" fillId="3" borderId="34" xfId="0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42" fillId="0" borderId="10" xfId="0" applyFont="1" applyBorder="1" applyAlignment="1">
      <alignment vertical="center" wrapText="1"/>
    </xf>
    <xf numFmtId="180" fontId="42" fillId="0" borderId="12" xfId="112" applyNumberFormat="1" applyFont="1" applyBorder="1" applyAlignment="1">
      <alignment vertical="center" wrapText="1"/>
    </xf>
    <xf numFmtId="10" fontId="42" fillId="0" borderId="12" xfId="112" applyNumberFormat="1" applyFont="1" applyBorder="1" applyAlignment="1">
      <alignment vertical="center" wrapText="1"/>
    </xf>
    <xf numFmtId="0" fontId="0" fillId="3" borderId="59" xfId="0" applyFill="1" applyBorder="1" applyAlignment="1">
      <alignment horizontal="center"/>
    </xf>
    <xf numFmtId="0" fontId="0" fillId="3" borderId="60" xfId="0" applyFill="1" applyBorder="1" applyAlignment="1">
      <alignment horizontal="center"/>
    </xf>
    <xf numFmtId="0" fontId="42" fillId="26" borderId="59" xfId="0" applyFont="1" applyFill="1" applyBorder="1" applyAlignment="1">
      <alignment horizontal="center"/>
    </xf>
    <xf numFmtId="0" fontId="42" fillId="26" borderId="61" xfId="0" applyFont="1" applyFill="1" applyBorder="1" applyAlignment="1">
      <alignment horizontal="center"/>
    </xf>
    <xf numFmtId="0" fontId="42" fillId="26" borderId="10" xfId="0" applyFont="1" applyFill="1" applyBorder="1" applyAlignment="1">
      <alignment vertical="center" wrapText="1"/>
    </xf>
    <xf numFmtId="0" fontId="42" fillId="26" borderId="11" xfId="0" applyFont="1" applyFill="1" applyBorder="1" applyAlignment="1">
      <alignment vertical="center" wrapText="1"/>
    </xf>
    <xf numFmtId="0" fontId="42" fillId="26" borderId="12" xfId="0" applyFont="1" applyFill="1" applyBorder="1" applyAlignment="1">
      <alignment vertical="center" wrapText="1"/>
    </xf>
    <xf numFmtId="0" fontId="48" fillId="26" borderId="8" xfId="0" applyFont="1" applyFill="1" applyBorder="1" applyAlignment="1">
      <alignment vertical="center" wrapText="1"/>
    </xf>
  </cellXfs>
  <cellStyles count="129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Énfasis1 2" xfId="10"/>
    <cellStyle name="20% - Énfasis2 2" xfId="11"/>
    <cellStyle name="20% - Énfasis3 2" xfId="12"/>
    <cellStyle name="20% - Énfasis4 2" xfId="13"/>
    <cellStyle name="20% - Énfasis5 2" xfId="14"/>
    <cellStyle name="20% - Énfasis6 2" xfId="15"/>
    <cellStyle name="40% - Accent1" xfId="16"/>
    <cellStyle name="40% - Accent2" xfId="17"/>
    <cellStyle name="40% - Accent3" xfId="18"/>
    <cellStyle name="40% - Accent4" xfId="19"/>
    <cellStyle name="40% - Accent5" xfId="20"/>
    <cellStyle name="40% - Accent6" xfId="21"/>
    <cellStyle name="40% - Énfasis1 2" xfId="22"/>
    <cellStyle name="40% - Énfasis2 2" xfId="23"/>
    <cellStyle name="40% - Énfasis3 2" xfId="24"/>
    <cellStyle name="40% - Énfasis4 2" xfId="25"/>
    <cellStyle name="40% - Énfasis5 2" xfId="26"/>
    <cellStyle name="40% - Énfasis6 2" xfId="27"/>
    <cellStyle name="60% - Accent1" xfId="28"/>
    <cellStyle name="60% - Accent2" xfId="29"/>
    <cellStyle name="60% - Accent3" xfId="30"/>
    <cellStyle name="60% - Accent4" xfId="31"/>
    <cellStyle name="60% - Accent5" xfId="32"/>
    <cellStyle name="60% - Accent6" xfId="33"/>
    <cellStyle name="60% - Énfasis1 2" xfId="34"/>
    <cellStyle name="60% - Énfasis2 2" xfId="35"/>
    <cellStyle name="60% - Énfasis3 2" xfId="36"/>
    <cellStyle name="60% - Énfasis4 2" xfId="37"/>
    <cellStyle name="60% - Énfasis5 2" xfId="38"/>
    <cellStyle name="60% - Énfasis6 2" xfId="39"/>
    <cellStyle name="Accent1" xfId="40"/>
    <cellStyle name="Accent2" xfId="41"/>
    <cellStyle name="Accent3" xfId="42"/>
    <cellStyle name="Accent4" xfId="43"/>
    <cellStyle name="Accent5" xfId="44"/>
    <cellStyle name="Accent6" xfId="45"/>
    <cellStyle name="Bad" xfId="46"/>
    <cellStyle name="Buena 2" xfId="47"/>
    <cellStyle name="Calculation" xfId="48"/>
    <cellStyle name="Cálculo 2" xfId="49"/>
    <cellStyle name="Celda de comprobación 2" xfId="50"/>
    <cellStyle name="Celda vinculada 2" xfId="51"/>
    <cellStyle name="Check Cell" xfId="52"/>
    <cellStyle name="Comma" xfId="53"/>
    <cellStyle name="Comma0" xfId="54"/>
    <cellStyle name="Currency" xfId="55"/>
    <cellStyle name="Currency0" xfId="56"/>
    <cellStyle name="Date" xfId="57"/>
    <cellStyle name="Encabezado 4 2" xfId="58"/>
    <cellStyle name="Énfasis1 2" xfId="59"/>
    <cellStyle name="Énfasis2 2" xfId="60"/>
    <cellStyle name="Énfasis3 2" xfId="61"/>
    <cellStyle name="Énfasis4 2" xfId="62"/>
    <cellStyle name="Énfasis5 2" xfId="63"/>
    <cellStyle name="Énfasis6 2" xfId="64"/>
    <cellStyle name="Entrada 2" xfId="65"/>
    <cellStyle name="Euro" xfId="66"/>
    <cellStyle name="Excel Built-in Comma" xfId="67"/>
    <cellStyle name="Excel Built-in Normal" xfId="68"/>
    <cellStyle name="Excel Built-in Normal 2" xfId="69"/>
    <cellStyle name="Explanatory Text" xfId="70"/>
    <cellStyle name="F2" xfId="71"/>
    <cellStyle name="F3" xfId="72"/>
    <cellStyle name="F4" xfId="73"/>
    <cellStyle name="F5" xfId="74"/>
    <cellStyle name="F6" xfId="75"/>
    <cellStyle name="F7" xfId="76"/>
    <cellStyle name="F8" xfId="77"/>
    <cellStyle name="Fixed" xfId="78"/>
    <cellStyle name="Good" xfId="79"/>
    <cellStyle name="Heading 1" xfId="80"/>
    <cellStyle name="Heading 2" xfId="81"/>
    <cellStyle name="Heading 3" xfId="82"/>
    <cellStyle name="Heading 4" xfId="83"/>
    <cellStyle name="Incorrecto 2" xfId="84"/>
    <cellStyle name="Input" xfId="85"/>
    <cellStyle name="Linked Cell" xfId="86"/>
    <cellStyle name="Millares [0] 3" xfId="87"/>
    <cellStyle name="Millares 2" xfId="88"/>
    <cellStyle name="Millares 2 2" xfId="89"/>
    <cellStyle name="Millares 2 3" xfId="90"/>
    <cellStyle name="Millares 2 4" xfId="91"/>
    <cellStyle name="Millares 3" xfId="92"/>
    <cellStyle name="Millares 3 2" xfId="93"/>
    <cellStyle name="Millares 3_FERUM 2012 ADICIONAL FINAL CON REMANENTES (COMPAÑEROS)" xfId="94"/>
    <cellStyle name="Millares 4" xfId="95"/>
    <cellStyle name="Millares 5" xfId="96"/>
    <cellStyle name="Moneda 2" xfId="97"/>
    <cellStyle name="Neutral 2" xfId="98"/>
    <cellStyle name="Normal" xfId="0" builtinId="0"/>
    <cellStyle name="Normal 2" xfId="2"/>
    <cellStyle name="Normal 2 2" xfId="99"/>
    <cellStyle name="Normal 2 2 2" xfId="100"/>
    <cellStyle name="Normal 2 3" xfId="101"/>
    <cellStyle name="Normal 2 4" xfId="102"/>
    <cellStyle name="Normal 2_GRUPOS A CONTRATAR" xfId="103"/>
    <cellStyle name="Normal 3" xfId="104"/>
    <cellStyle name="Normal 3 2" xfId="105"/>
    <cellStyle name="Normal 4" xfId="3"/>
    <cellStyle name="Normal 5" xfId="106"/>
    <cellStyle name="Normal_HOJA DE CÁLCULOPARA PRESUPUESTOS" xfId="1"/>
    <cellStyle name="Notas 2" xfId="107"/>
    <cellStyle name="Note" xfId="108"/>
    <cellStyle name="Output" xfId="109"/>
    <cellStyle name="Percent" xfId="110"/>
    <cellStyle name="Porcentaje" xfId="128" builtinId="5"/>
    <cellStyle name="Porcentaje 2" xfId="111"/>
    <cellStyle name="Porcentaje 2 2" xfId="112"/>
    <cellStyle name="Porcentaje 3" xfId="113"/>
    <cellStyle name="Porcentaje 3 2" xfId="114"/>
    <cellStyle name="Porcentaje 4" xfId="115"/>
    <cellStyle name="Porcentaje 5" xfId="116"/>
    <cellStyle name="Porcentual 2" xfId="117"/>
    <cellStyle name="Salida 2" xfId="118"/>
    <cellStyle name="Texto de advertencia 2" xfId="119"/>
    <cellStyle name="Texto explicativo 2" xfId="120"/>
    <cellStyle name="Title" xfId="121"/>
    <cellStyle name="Título 1 2" xfId="122"/>
    <cellStyle name="Título 2 2" xfId="123"/>
    <cellStyle name="Título 3 2" xfId="124"/>
    <cellStyle name="Título 4" xfId="125"/>
    <cellStyle name="Total 2" xfId="126"/>
    <cellStyle name="Warning Text" xfId="1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ELECTRIFICACI&#211;N%20RURAL%20Y%20MARGINAL%20CONSOLIDADO\FERUM%20BID%205\ACTUALIZADOS\PARA%20CONTRATACION%20BID%20V%20Y%20BID%20VI\SECTOR%20AMALUZA%20APU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DATOS"/>
      <sheetName val="Hoja4"/>
      <sheetName val="MATERIALES"/>
      <sheetName val="Hoja2"/>
      <sheetName val="Hoja2 (2)"/>
      <sheetName val="COMPARACION DE PRECIOS"/>
      <sheetName val="Hoja4 (2)"/>
      <sheetName val="MATERIALES (2)"/>
      <sheetName val="MATERIALES (3)"/>
      <sheetName val="BASE RENDIMIENTO"/>
      <sheetName val="FORMATO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L46"/>
  <sheetViews>
    <sheetView showZeros="0" tabSelected="1" view="pageBreakPreview" zoomScale="55" zoomScaleNormal="55" zoomScaleSheetLayoutView="55" workbookViewId="0">
      <pane xSplit="2" ySplit="6" topLeftCell="C34" activePane="bottomRight" state="frozen"/>
      <selection pane="topRight" activeCell="C1" sqref="C1"/>
      <selection pane="bottomLeft" activeCell="A5" sqref="A5"/>
      <selection pane="bottomRight" activeCell="B1" sqref="B1"/>
    </sheetView>
  </sheetViews>
  <sheetFormatPr baseColWidth="10" defaultRowHeight="15" x14ac:dyDescent="0.25"/>
  <cols>
    <col min="1" max="1" width="21.28515625" style="6" bestFit="1" customWidth="1"/>
    <col min="2" max="2" width="62.85546875" style="6" customWidth="1"/>
    <col min="3" max="3" width="18.85546875" style="6" customWidth="1"/>
    <col min="4" max="4" width="25.140625" style="22" customWidth="1"/>
    <col min="5" max="5" width="19.7109375" style="22" customWidth="1"/>
    <col min="6" max="6" width="18.85546875" style="22" customWidth="1"/>
    <col min="7" max="7" width="16.28515625" style="22" customWidth="1"/>
    <col min="8" max="8" width="17.140625" style="6" customWidth="1"/>
    <col min="9" max="9" width="21.140625" style="6" customWidth="1"/>
    <col min="10" max="10" width="25.5703125" style="6" customWidth="1"/>
    <col min="11" max="16384" width="11.42578125" style="6"/>
  </cols>
  <sheetData>
    <row r="1" spans="1:10" s="24" customFormat="1" ht="46.5" customHeight="1" x14ac:dyDescent="0.25">
      <c r="A1" s="25" t="s">
        <v>11</v>
      </c>
      <c r="B1" s="26" t="s">
        <v>56</v>
      </c>
      <c r="C1" s="31"/>
      <c r="D1" s="27"/>
      <c r="F1" s="23"/>
      <c r="G1" s="29"/>
      <c r="H1" s="23"/>
      <c r="I1" s="30"/>
    </row>
    <row r="2" spans="1:10" x14ac:dyDescent="0.25">
      <c r="A2" s="1">
        <v>1</v>
      </c>
      <c r="B2" s="2"/>
      <c r="C2" s="3"/>
      <c r="D2" s="4"/>
      <c r="E2" s="4"/>
      <c r="F2" s="4"/>
      <c r="G2" s="4"/>
      <c r="H2" s="5"/>
      <c r="I2" s="2"/>
    </row>
    <row r="3" spans="1:10" ht="38.25" customHeight="1" thickBot="1" x14ac:dyDescent="0.3">
      <c r="A3" s="1">
        <v>1</v>
      </c>
      <c r="B3" s="7"/>
      <c r="C3" s="8"/>
      <c r="D3" s="9"/>
      <c r="E3" s="4"/>
      <c r="F3" s="4"/>
      <c r="G3" s="4"/>
      <c r="H3" s="5"/>
      <c r="I3" s="2"/>
    </row>
    <row r="4" spans="1:10" ht="25.5" customHeight="1" thickTop="1" x14ac:dyDescent="0.25">
      <c r="A4" s="44" t="s">
        <v>0</v>
      </c>
      <c r="B4" s="47" t="s">
        <v>1</v>
      </c>
      <c r="C4" s="49" t="s">
        <v>2</v>
      </c>
      <c r="D4" s="52" t="s">
        <v>3</v>
      </c>
      <c r="E4" s="55" t="s">
        <v>4</v>
      </c>
      <c r="F4" s="56"/>
      <c r="G4" s="56"/>
      <c r="H4" s="56"/>
      <c r="I4" s="56"/>
      <c r="J4" s="57"/>
    </row>
    <row r="5" spans="1:10" ht="25.5" customHeight="1" x14ac:dyDescent="0.25">
      <c r="A5" s="45"/>
      <c r="B5" s="48"/>
      <c r="C5" s="50"/>
      <c r="D5" s="53"/>
      <c r="E5" s="58" t="s">
        <v>5</v>
      </c>
      <c r="F5" s="59"/>
      <c r="G5" s="60"/>
      <c r="H5" s="58" t="s">
        <v>6</v>
      </c>
      <c r="I5" s="59"/>
      <c r="J5" s="61"/>
    </row>
    <row r="6" spans="1:10" ht="37.5" customHeight="1" x14ac:dyDescent="0.25">
      <c r="A6" s="46"/>
      <c r="B6" s="48"/>
      <c r="C6" s="51"/>
      <c r="D6" s="54"/>
      <c r="E6" s="10" t="s">
        <v>7</v>
      </c>
      <c r="F6" s="11" t="s">
        <v>8</v>
      </c>
      <c r="G6" s="11" t="s">
        <v>9</v>
      </c>
      <c r="H6" s="10" t="s">
        <v>7</v>
      </c>
      <c r="I6" s="11" t="s">
        <v>8</v>
      </c>
      <c r="J6" s="12" t="s">
        <v>6</v>
      </c>
    </row>
    <row r="7" spans="1:10" ht="30" customHeight="1" x14ac:dyDescent="0.25">
      <c r="A7" s="13">
        <v>1</v>
      </c>
      <c r="B7" s="14" t="s">
        <v>14</v>
      </c>
      <c r="C7" s="15" t="s">
        <v>18</v>
      </c>
      <c r="D7" s="28">
        <v>16</v>
      </c>
      <c r="E7" s="16" t="s">
        <v>19</v>
      </c>
      <c r="F7" s="17">
        <v>25.82</v>
      </c>
      <c r="G7" s="17">
        <v>25.82</v>
      </c>
      <c r="H7" s="17">
        <v>0</v>
      </c>
      <c r="I7" s="17">
        <v>413.12</v>
      </c>
      <c r="J7" s="18">
        <v>413.12</v>
      </c>
    </row>
    <row r="8" spans="1:10" ht="30" customHeight="1" x14ac:dyDescent="0.25">
      <c r="A8" s="13">
        <v>2</v>
      </c>
      <c r="B8" s="14" t="s">
        <v>15</v>
      </c>
      <c r="C8" s="15" t="s">
        <v>20</v>
      </c>
      <c r="D8" s="28">
        <v>5.2359500000000008</v>
      </c>
      <c r="E8" s="17" t="s">
        <v>19</v>
      </c>
      <c r="F8" s="17">
        <v>298.63</v>
      </c>
      <c r="G8" s="17">
        <v>298.63</v>
      </c>
      <c r="H8" s="17">
        <v>0</v>
      </c>
      <c r="I8" s="17">
        <v>1563.61</v>
      </c>
      <c r="J8" s="18">
        <v>1563.61</v>
      </c>
    </row>
    <row r="9" spans="1:10" ht="30" customHeight="1" x14ac:dyDescent="0.25">
      <c r="A9" s="13">
        <v>3</v>
      </c>
      <c r="B9" s="14" t="s">
        <v>16</v>
      </c>
      <c r="C9" s="15" t="s">
        <v>18</v>
      </c>
      <c r="D9" s="28">
        <v>7</v>
      </c>
      <c r="E9" s="17">
        <v>472</v>
      </c>
      <c r="F9" s="17">
        <v>86.44</v>
      </c>
      <c r="G9" s="17">
        <v>558.44000000000005</v>
      </c>
      <c r="H9" s="17">
        <v>3304</v>
      </c>
      <c r="I9" s="17">
        <v>605.08000000000004</v>
      </c>
      <c r="J9" s="18">
        <v>3909.08</v>
      </c>
    </row>
    <row r="10" spans="1:10" ht="30" customHeight="1" x14ac:dyDescent="0.25">
      <c r="A10" s="13">
        <v>4</v>
      </c>
      <c r="B10" s="14" t="s">
        <v>17</v>
      </c>
      <c r="C10" s="15" t="s">
        <v>18</v>
      </c>
      <c r="D10" s="28">
        <v>7</v>
      </c>
      <c r="E10" s="17">
        <v>472</v>
      </c>
      <c r="F10" s="17">
        <v>173.81</v>
      </c>
      <c r="G10" s="17">
        <v>645.80999999999995</v>
      </c>
      <c r="H10" s="17">
        <v>3304</v>
      </c>
      <c r="I10" s="17">
        <v>1216.67</v>
      </c>
      <c r="J10" s="18">
        <v>4520.67</v>
      </c>
    </row>
    <row r="11" spans="1:10" ht="30" customHeight="1" x14ac:dyDescent="0.25">
      <c r="A11" s="13">
        <v>5</v>
      </c>
      <c r="B11" s="14" t="s">
        <v>21</v>
      </c>
      <c r="C11" s="15" t="s">
        <v>18</v>
      </c>
      <c r="D11" s="28">
        <v>6</v>
      </c>
      <c r="E11" s="17">
        <v>47.54</v>
      </c>
      <c r="F11" s="17">
        <v>92.34</v>
      </c>
      <c r="G11" s="17">
        <v>139.88</v>
      </c>
      <c r="H11" s="17">
        <v>285.24</v>
      </c>
      <c r="I11" s="17">
        <v>554.04</v>
      </c>
      <c r="J11" s="18">
        <v>839.28</v>
      </c>
    </row>
    <row r="12" spans="1:10" ht="30" customHeight="1" x14ac:dyDescent="0.25">
      <c r="A12" s="13">
        <v>6</v>
      </c>
      <c r="B12" s="14" t="s">
        <v>22</v>
      </c>
      <c r="C12" s="15" t="s">
        <v>18</v>
      </c>
      <c r="D12" s="28">
        <v>6</v>
      </c>
      <c r="E12" s="17">
        <v>47.54</v>
      </c>
      <c r="F12" s="17">
        <v>111.94</v>
      </c>
      <c r="G12" s="17">
        <v>159.47999999999999</v>
      </c>
      <c r="H12" s="17">
        <v>285.24</v>
      </c>
      <c r="I12" s="17">
        <v>671.64</v>
      </c>
      <c r="J12" s="18">
        <v>956.88</v>
      </c>
    </row>
    <row r="13" spans="1:10" ht="30" customHeight="1" x14ac:dyDescent="0.25">
      <c r="A13" s="13">
        <v>7</v>
      </c>
      <c r="B13" s="14" t="s">
        <v>23</v>
      </c>
      <c r="C13" s="15" t="s">
        <v>18</v>
      </c>
      <c r="D13" s="28">
        <v>1</v>
      </c>
      <c r="E13" s="17">
        <v>35.14</v>
      </c>
      <c r="F13" s="17">
        <v>89.31</v>
      </c>
      <c r="G13" s="17">
        <v>124.45</v>
      </c>
      <c r="H13" s="17">
        <v>35.14</v>
      </c>
      <c r="I13" s="17">
        <v>89.31</v>
      </c>
      <c r="J13" s="18">
        <v>124.45</v>
      </c>
    </row>
    <row r="14" spans="1:10" ht="30" customHeight="1" x14ac:dyDescent="0.25">
      <c r="A14" s="13">
        <v>8</v>
      </c>
      <c r="B14" s="14" t="s">
        <v>24</v>
      </c>
      <c r="C14" s="15" t="s">
        <v>18</v>
      </c>
      <c r="D14" s="28">
        <v>1</v>
      </c>
      <c r="E14" s="17">
        <v>35.14</v>
      </c>
      <c r="F14" s="17">
        <v>105.1</v>
      </c>
      <c r="G14" s="17">
        <v>140.24</v>
      </c>
      <c r="H14" s="17">
        <v>35.14</v>
      </c>
      <c r="I14" s="17">
        <v>105.1</v>
      </c>
      <c r="J14" s="18">
        <v>140.24</v>
      </c>
    </row>
    <row r="15" spans="1:10" ht="30" customHeight="1" x14ac:dyDescent="0.25">
      <c r="A15" s="13">
        <v>9</v>
      </c>
      <c r="B15" s="14" t="s">
        <v>25</v>
      </c>
      <c r="C15" s="15" t="s">
        <v>18</v>
      </c>
      <c r="D15" s="28">
        <v>3</v>
      </c>
      <c r="E15" s="17">
        <v>25.35</v>
      </c>
      <c r="F15" s="17">
        <v>74.88</v>
      </c>
      <c r="G15" s="17">
        <v>100.22999999999999</v>
      </c>
      <c r="H15" s="17">
        <v>76.05</v>
      </c>
      <c r="I15" s="17">
        <v>224.64</v>
      </c>
      <c r="J15" s="18">
        <v>300.69</v>
      </c>
    </row>
    <row r="16" spans="1:10" ht="30" customHeight="1" x14ac:dyDescent="0.25">
      <c r="A16" s="13">
        <v>10</v>
      </c>
      <c r="B16" s="14" t="s">
        <v>26</v>
      </c>
      <c r="C16" s="15" t="s">
        <v>18</v>
      </c>
      <c r="D16" s="28">
        <v>2</v>
      </c>
      <c r="E16" s="17">
        <v>25.23</v>
      </c>
      <c r="F16" s="17">
        <v>109.67</v>
      </c>
      <c r="G16" s="17">
        <v>134.9</v>
      </c>
      <c r="H16" s="17">
        <v>50.46</v>
      </c>
      <c r="I16" s="17">
        <v>219.34</v>
      </c>
      <c r="J16" s="18">
        <v>269.8</v>
      </c>
    </row>
    <row r="17" spans="1:10" ht="30" customHeight="1" x14ac:dyDescent="0.25">
      <c r="A17" s="13">
        <v>11</v>
      </c>
      <c r="B17" s="14" t="s">
        <v>27</v>
      </c>
      <c r="C17" s="15" t="s">
        <v>18</v>
      </c>
      <c r="D17" s="28">
        <v>2</v>
      </c>
      <c r="E17" s="17">
        <v>987.67</v>
      </c>
      <c r="F17" s="17">
        <v>73.47</v>
      </c>
      <c r="G17" s="17">
        <v>1061.1399999999999</v>
      </c>
      <c r="H17" s="17">
        <v>1975.34</v>
      </c>
      <c r="I17" s="17">
        <v>146.94</v>
      </c>
      <c r="J17" s="18">
        <v>2122.2800000000002</v>
      </c>
    </row>
    <row r="18" spans="1:10" ht="30" customHeight="1" x14ac:dyDescent="0.25">
      <c r="A18" s="13">
        <v>12</v>
      </c>
      <c r="B18" s="14" t="s">
        <v>28</v>
      </c>
      <c r="C18" s="15" t="s">
        <v>18</v>
      </c>
      <c r="D18" s="28">
        <v>1</v>
      </c>
      <c r="E18" s="17">
        <v>852.69</v>
      </c>
      <c r="F18" s="17">
        <v>72.819999999999993</v>
      </c>
      <c r="G18" s="17">
        <v>925.51</v>
      </c>
      <c r="H18" s="17">
        <v>852.69</v>
      </c>
      <c r="I18" s="17">
        <v>72.819999999999993</v>
      </c>
      <c r="J18" s="18">
        <v>925.51</v>
      </c>
    </row>
    <row r="19" spans="1:10" ht="30" customHeight="1" x14ac:dyDescent="0.25">
      <c r="A19" s="13">
        <v>13</v>
      </c>
      <c r="B19" s="14" t="s">
        <v>29</v>
      </c>
      <c r="C19" s="15" t="s">
        <v>18</v>
      </c>
      <c r="D19" s="28">
        <v>6</v>
      </c>
      <c r="E19" s="17">
        <v>53.24</v>
      </c>
      <c r="F19" s="17">
        <v>17.75</v>
      </c>
      <c r="G19" s="17">
        <v>70.990000000000009</v>
      </c>
      <c r="H19" s="17">
        <v>319.44</v>
      </c>
      <c r="I19" s="17">
        <v>106.5</v>
      </c>
      <c r="J19" s="18">
        <v>425.94</v>
      </c>
    </row>
    <row r="20" spans="1:10" ht="30" customHeight="1" x14ac:dyDescent="0.25">
      <c r="A20" s="13">
        <v>14</v>
      </c>
      <c r="B20" s="14" t="s">
        <v>30</v>
      </c>
      <c r="C20" s="15" t="s">
        <v>18</v>
      </c>
      <c r="D20" s="28">
        <v>1</v>
      </c>
      <c r="E20" s="17">
        <v>132.28</v>
      </c>
      <c r="F20" s="17">
        <v>18.420000000000002</v>
      </c>
      <c r="G20" s="17">
        <v>150.69999999999999</v>
      </c>
      <c r="H20" s="17">
        <v>132.28</v>
      </c>
      <c r="I20" s="17">
        <v>18.420000000000002</v>
      </c>
      <c r="J20" s="18">
        <v>150.69999999999999</v>
      </c>
    </row>
    <row r="21" spans="1:10" ht="30" customHeight="1" x14ac:dyDescent="0.25">
      <c r="A21" s="13">
        <v>15</v>
      </c>
      <c r="B21" s="14" t="s">
        <v>31</v>
      </c>
      <c r="C21" s="15" t="s">
        <v>18</v>
      </c>
      <c r="D21" s="28">
        <v>8</v>
      </c>
      <c r="E21" s="17">
        <v>25.54</v>
      </c>
      <c r="F21" s="17">
        <v>15.29</v>
      </c>
      <c r="G21" s="17">
        <v>40.83</v>
      </c>
      <c r="H21" s="17">
        <v>204.32</v>
      </c>
      <c r="I21" s="17">
        <v>122.32</v>
      </c>
      <c r="J21" s="18">
        <v>326.64</v>
      </c>
    </row>
    <row r="22" spans="1:10" ht="30" customHeight="1" x14ac:dyDescent="0.25">
      <c r="A22" s="13">
        <v>16</v>
      </c>
      <c r="B22" s="14" t="s">
        <v>32</v>
      </c>
      <c r="C22" s="15" t="s">
        <v>18</v>
      </c>
      <c r="D22" s="28">
        <v>3</v>
      </c>
      <c r="E22" s="16">
        <v>59.09</v>
      </c>
      <c r="F22" s="17">
        <v>18.309999999999999</v>
      </c>
      <c r="G22" s="17">
        <v>77.400000000000006</v>
      </c>
      <c r="H22" s="17">
        <v>177.27</v>
      </c>
      <c r="I22" s="17">
        <v>54.93</v>
      </c>
      <c r="J22" s="18">
        <v>232.2</v>
      </c>
    </row>
    <row r="23" spans="1:10" ht="30" customHeight="1" x14ac:dyDescent="0.25">
      <c r="A23" s="13">
        <v>17</v>
      </c>
      <c r="B23" s="14" t="s">
        <v>33</v>
      </c>
      <c r="C23" s="15" t="s">
        <v>18</v>
      </c>
      <c r="D23" s="28">
        <v>3</v>
      </c>
      <c r="E23" s="16">
        <v>10.27</v>
      </c>
      <c r="F23" s="17">
        <v>9.7799999999999994</v>
      </c>
      <c r="G23" s="17">
        <v>20.049999999999997</v>
      </c>
      <c r="H23" s="17">
        <v>30.81</v>
      </c>
      <c r="I23" s="17">
        <v>29.34</v>
      </c>
      <c r="J23" s="18">
        <v>60.15</v>
      </c>
    </row>
    <row r="24" spans="1:10" ht="30" customHeight="1" x14ac:dyDescent="0.25">
      <c r="A24" s="13">
        <v>18</v>
      </c>
      <c r="B24" s="14" t="s">
        <v>34</v>
      </c>
      <c r="C24" s="15" t="s">
        <v>18</v>
      </c>
      <c r="D24" s="28">
        <v>26</v>
      </c>
      <c r="E24" s="19">
        <v>8.25</v>
      </c>
      <c r="F24" s="17">
        <v>10.85</v>
      </c>
      <c r="G24" s="17">
        <v>19.100000000000001</v>
      </c>
      <c r="H24" s="17">
        <v>214.5</v>
      </c>
      <c r="I24" s="17">
        <v>282.10000000000002</v>
      </c>
      <c r="J24" s="18">
        <v>496.6</v>
      </c>
    </row>
    <row r="25" spans="1:10" ht="30" customHeight="1" x14ac:dyDescent="0.25">
      <c r="A25" s="13">
        <v>19</v>
      </c>
      <c r="B25" s="14" t="s">
        <v>35</v>
      </c>
      <c r="C25" s="15" t="s">
        <v>18</v>
      </c>
      <c r="D25" s="28">
        <v>6</v>
      </c>
      <c r="E25" s="16">
        <v>14.29</v>
      </c>
      <c r="F25" s="17">
        <v>11.52</v>
      </c>
      <c r="G25" s="17">
        <v>25.81</v>
      </c>
      <c r="H25" s="17">
        <v>85.74</v>
      </c>
      <c r="I25" s="17">
        <v>69.12</v>
      </c>
      <c r="J25" s="18">
        <v>154.86000000000001</v>
      </c>
    </row>
    <row r="26" spans="1:10" ht="30" customHeight="1" x14ac:dyDescent="0.25">
      <c r="A26" s="13">
        <v>20</v>
      </c>
      <c r="B26" s="14" t="s">
        <v>36</v>
      </c>
      <c r="C26" s="15" t="s">
        <v>18</v>
      </c>
      <c r="D26" s="28">
        <v>12</v>
      </c>
      <c r="E26" s="16">
        <v>26.45</v>
      </c>
      <c r="F26" s="17">
        <v>11.85</v>
      </c>
      <c r="G26" s="17">
        <v>38.299999999999997</v>
      </c>
      <c r="H26" s="17">
        <v>317.39999999999998</v>
      </c>
      <c r="I26" s="17">
        <v>142.19999999999999</v>
      </c>
      <c r="J26" s="18">
        <v>459.6</v>
      </c>
    </row>
    <row r="27" spans="1:10" ht="30" customHeight="1" x14ac:dyDescent="0.25">
      <c r="A27" s="13">
        <v>21</v>
      </c>
      <c r="B27" s="14" t="s">
        <v>37</v>
      </c>
      <c r="C27" s="15" t="s">
        <v>38</v>
      </c>
      <c r="D27" s="28">
        <v>6190</v>
      </c>
      <c r="E27" s="16">
        <v>0.69</v>
      </c>
      <c r="F27" s="17">
        <v>0.33</v>
      </c>
      <c r="G27" s="17">
        <v>1.02</v>
      </c>
      <c r="H27" s="17">
        <v>4271.1000000000004</v>
      </c>
      <c r="I27" s="17">
        <v>2042.7</v>
      </c>
      <c r="J27" s="18">
        <v>6313.8</v>
      </c>
    </row>
    <row r="28" spans="1:10" ht="30" customHeight="1" x14ac:dyDescent="0.25">
      <c r="A28" s="13">
        <v>22</v>
      </c>
      <c r="B28" s="14" t="s">
        <v>39</v>
      </c>
      <c r="C28" s="15" t="s">
        <v>18</v>
      </c>
      <c r="D28" s="28">
        <v>3</v>
      </c>
      <c r="E28" s="16">
        <v>43.73</v>
      </c>
      <c r="F28" s="17">
        <v>17.28</v>
      </c>
      <c r="G28" s="17">
        <v>61.01</v>
      </c>
      <c r="H28" s="17">
        <v>131.19</v>
      </c>
      <c r="I28" s="17">
        <v>51.84</v>
      </c>
      <c r="J28" s="18">
        <v>183.03</v>
      </c>
    </row>
    <row r="29" spans="1:10" ht="30" customHeight="1" x14ac:dyDescent="0.25">
      <c r="A29" s="13">
        <v>23</v>
      </c>
      <c r="B29" s="14" t="s">
        <v>40</v>
      </c>
      <c r="C29" s="15" t="s">
        <v>18</v>
      </c>
      <c r="D29" s="28">
        <v>5</v>
      </c>
      <c r="E29" s="16">
        <v>37.700000000000003</v>
      </c>
      <c r="F29" s="17">
        <v>13.62</v>
      </c>
      <c r="G29" s="17">
        <v>51.32</v>
      </c>
      <c r="H29" s="17">
        <v>188.5</v>
      </c>
      <c r="I29" s="17">
        <v>68.099999999999994</v>
      </c>
      <c r="J29" s="18">
        <v>256.60000000000002</v>
      </c>
    </row>
    <row r="30" spans="1:10" ht="30" customHeight="1" x14ac:dyDescent="0.25">
      <c r="A30" s="13">
        <v>24</v>
      </c>
      <c r="B30" s="14" t="s">
        <v>41</v>
      </c>
      <c r="C30" s="15" t="s">
        <v>18</v>
      </c>
      <c r="D30" s="28">
        <v>12</v>
      </c>
      <c r="E30" s="16">
        <v>11.72</v>
      </c>
      <c r="F30" s="17">
        <v>6.24</v>
      </c>
      <c r="G30" s="17">
        <v>17.96</v>
      </c>
      <c r="H30" s="17">
        <v>140.63999999999999</v>
      </c>
      <c r="I30" s="17">
        <v>74.88</v>
      </c>
      <c r="J30" s="18">
        <v>215.52</v>
      </c>
    </row>
    <row r="31" spans="1:10" ht="30" customHeight="1" x14ac:dyDescent="0.25">
      <c r="A31" s="13">
        <v>25</v>
      </c>
      <c r="B31" s="14" t="s">
        <v>42</v>
      </c>
      <c r="C31" s="15" t="s">
        <v>38</v>
      </c>
      <c r="D31" s="28">
        <v>1200</v>
      </c>
      <c r="E31" s="16" t="s">
        <v>19</v>
      </c>
      <c r="F31" s="17">
        <v>1.39</v>
      </c>
      <c r="G31" s="17">
        <v>1.39</v>
      </c>
      <c r="H31" s="17">
        <v>0</v>
      </c>
      <c r="I31" s="17">
        <v>1668</v>
      </c>
      <c r="J31" s="18">
        <v>1668</v>
      </c>
    </row>
    <row r="32" spans="1:10" ht="30" customHeight="1" x14ac:dyDescent="0.25">
      <c r="A32" s="13">
        <v>26</v>
      </c>
      <c r="B32" s="14" t="s">
        <v>43</v>
      </c>
      <c r="C32" s="15" t="s">
        <v>38</v>
      </c>
      <c r="D32" s="28">
        <v>750</v>
      </c>
      <c r="E32" s="16" t="s">
        <v>19</v>
      </c>
      <c r="F32" s="17">
        <v>1.06</v>
      </c>
      <c r="G32" s="17">
        <v>1.06</v>
      </c>
      <c r="H32" s="17">
        <v>0</v>
      </c>
      <c r="I32" s="17">
        <v>795</v>
      </c>
      <c r="J32" s="18">
        <v>795</v>
      </c>
    </row>
    <row r="33" spans="1:12" ht="30" customHeight="1" x14ac:dyDescent="0.25">
      <c r="A33" s="13">
        <v>27</v>
      </c>
      <c r="B33" s="14" t="s">
        <v>44</v>
      </c>
      <c r="C33" s="15" t="s">
        <v>18</v>
      </c>
      <c r="D33" s="28">
        <v>12</v>
      </c>
      <c r="E33" s="16">
        <v>129.65</v>
      </c>
      <c r="F33" s="17">
        <v>10.6</v>
      </c>
      <c r="G33" s="17">
        <v>140.25</v>
      </c>
      <c r="H33" s="17">
        <v>1555.8</v>
      </c>
      <c r="I33" s="17">
        <v>127.2</v>
      </c>
      <c r="J33" s="18">
        <v>1683</v>
      </c>
    </row>
    <row r="34" spans="1:12" ht="30" customHeight="1" x14ac:dyDescent="0.25">
      <c r="A34" s="13">
        <v>28</v>
      </c>
      <c r="B34" s="14" t="s">
        <v>45</v>
      </c>
      <c r="C34" s="15" t="s">
        <v>38</v>
      </c>
      <c r="D34" s="28">
        <v>6</v>
      </c>
      <c r="E34" s="16">
        <v>25.35</v>
      </c>
      <c r="F34" s="17">
        <v>15.33</v>
      </c>
      <c r="G34" s="17">
        <v>40.68</v>
      </c>
      <c r="H34" s="17">
        <v>152.1</v>
      </c>
      <c r="I34" s="17">
        <v>91.98</v>
      </c>
      <c r="J34" s="18">
        <v>244.08</v>
      </c>
    </row>
    <row r="35" spans="1:12" ht="30" customHeight="1" x14ac:dyDescent="0.25">
      <c r="A35" s="13">
        <v>29</v>
      </c>
      <c r="B35" s="14" t="s">
        <v>46</v>
      </c>
      <c r="C35" s="15" t="s">
        <v>38</v>
      </c>
      <c r="D35" s="28">
        <v>565</v>
      </c>
      <c r="E35" s="16">
        <v>1.88</v>
      </c>
      <c r="F35" s="17">
        <v>0.47</v>
      </c>
      <c r="G35" s="17">
        <v>2.3499999999999996</v>
      </c>
      <c r="H35" s="17">
        <v>1062.2</v>
      </c>
      <c r="I35" s="17">
        <v>265.55</v>
      </c>
      <c r="J35" s="18">
        <v>1327.75</v>
      </c>
    </row>
    <row r="36" spans="1:12" ht="30" customHeight="1" x14ac:dyDescent="0.25">
      <c r="A36" s="13">
        <v>30</v>
      </c>
      <c r="B36" s="14" t="s">
        <v>47</v>
      </c>
      <c r="C36" s="15" t="s">
        <v>18</v>
      </c>
      <c r="D36" s="28">
        <v>11</v>
      </c>
      <c r="E36" s="16">
        <v>4.6900000000000004</v>
      </c>
      <c r="F36" s="17">
        <v>4.57</v>
      </c>
      <c r="G36" s="17">
        <v>9.2600000000000016</v>
      </c>
      <c r="H36" s="17">
        <v>51.59</v>
      </c>
      <c r="I36" s="17">
        <v>50.27</v>
      </c>
      <c r="J36" s="18">
        <v>101.86</v>
      </c>
    </row>
    <row r="37" spans="1:12" ht="30" customHeight="1" x14ac:dyDescent="0.25">
      <c r="A37" s="13">
        <v>31</v>
      </c>
      <c r="B37" s="14" t="s">
        <v>48</v>
      </c>
      <c r="C37" s="15" t="s">
        <v>18</v>
      </c>
      <c r="D37" s="28">
        <v>12</v>
      </c>
      <c r="E37" s="16">
        <v>134.66</v>
      </c>
      <c r="F37" s="17">
        <v>15.35</v>
      </c>
      <c r="G37" s="17">
        <v>150.01</v>
      </c>
      <c r="H37" s="17">
        <v>1615.92</v>
      </c>
      <c r="I37" s="17">
        <v>184.2</v>
      </c>
      <c r="J37" s="18">
        <v>1800.12</v>
      </c>
    </row>
    <row r="38" spans="1:12" ht="30" customHeight="1" x14ac:dyDescent="0.25">
      <c r="A38" s="13">
        <v>32</v>
      </c>
      <c r="B38" s="14" t="s">
        <v>49</v>
      </c>
      <c r="C38" s="15" t="s">
        <v>18</v>
      </c>
      <c r="D38" s="28">
        <v>1</v>
      </c>
      <c r="E38" s="16" t="s">
        <v>50</v>
      </c>
      <c r="F38" s="17">
        <v>161.72</v>
      </c>
      <c r="G38" s="17">
        <v>161.72</v>
      </c>
      <c r="H38" s="17">
        <v>0</v>
      </c>
      <c r="I38" s="17">
        <v>161.72</v>
      </c>
      <c r="J38" s="18">
        <v>161.72</v>
      </c>
    </row>
    <row r="39" spans="1:12" ht="30" customHeight="1" x14ac:dyDescent="0.25">
      <c r="A39" s="13">
        <v>33</v>
      </c>
      <c r="B39" s="14" t="s">
        <v>51</v>
      </c>
      <c r="C39" s="15" t="s">
        <v>18</v>
      </c>
      <c r="D39" s="28">
        <v>1</v>
      </c>
      <c r="E39" s="16" t="s">
        <v>19</v>
      </c>
      <c r="F39" s="17">
        <v>57.23</v>
      </c>
      <c r="G39" s="17">
        <v>57.23</v>
      </c>
      <c r="H39" s="17">
        <v>0</v>
      </c>
      <c r="I39" s="17">
        <v>57.23</v>
      </c>
      <c r="J39" s="18">
        <v>57.23</v>
      </c>
    </row>
    <row r="40" spans="1:12" ht="30" customHeight="1" x14ac:dyDescent="0.25">
      <c r="A40" s="13">
        <v>34</v>
      </c>
      <c r="B40" s="14" t="s">
        <v>52</v>
      </c>
      <c r="C40" s="15" t="s">
        <v>18</v>
      </c>
      <c r="D40" s="28">
        <v>12</v>
      </c>
      <c r="E40" s="16">
        <v>13.91</v>
      </c>
      <c r="F40" s="17">
        <v>3.32</v>
      </c>
      <c r="G40" s="17">
        <v>17.23</v>
      </c>
      <c r="H40" s="17">
        <v>166.92</v>
      </c>
      <c r="I40" s="17">
        <v>39.840000000000003</v>
      </c>
      <c r="J40" s="18">
        <v>206.76</v>
      </c>
    </row>
    <row r="41" spans="1:12" ht="30" customHeight="1" x14ac:dyDescent="0.25">
      <c r="A41" s="13">
        <v>35</v>
      </c>
      <c r="B41" s="14" t="s">
        <v>53</v>
      </c>
      <c r="C41" s="15" t="s">
        <v>18</v>
      </c>
      <c r="D41" s="28">
        <v>6</v>
      </c>
      <c r="E41" s="16">
        <v>18</v>
      </c>
      <c r="F41" s="17">
        <v>3.26</v>
      </c>
      <c r="G41" s="17">
        <v>21.259999999999998</v>
      </c>
      <c r="H41" s="17">
        <v>108</v>
      </c>
      <c r="I41" s="17">
        <v>19.559999999999999</v>
      </c>
      <c r="J41" s="18">
        <v>127.56</v>
      </c>
    </row>
    <row r="42" spans="1:12" ht="30" customHeight="1" x14ac:dyDescent="0.25">
      <c r="A42" s="13">
        <v>36</v>
      </c>
      <c r="B42" s="14" t="s">
        <v>54</v>
      </c>
      <c r="C42" s="15" t="s">
        <v>18</v>
      </c>
      <c r="D42" s="28">
        <v>3</v>
      </c>
      <c r="E42" s="16">
        <v>119.34</v>
      </c>
      <c r="F42" s="17">
        <v>18.420000000000002</v>
      </c>
      <c r="G42" s="17">
        <v>137.76</v>
      </c>
      <c r="H42" s="17">
        <v>358.02</v>
      </c>
      <c r="I42" s="17">
        <v>55.26</v>
      </c>
      <c r="J42" s="18">
        <v>413.28</v>
      </c>
    </row>
    <row r="43" spans="1:12" ht="30" customHeight="1" x14ac:dyDescent="0.25">
      <c r="A43" s="13">
        <v>37</v>
      </c>
      <c r="B43" s="14" t="s">
        <v>55</v>
      </c>
      <c r="C43" s="15" t="s">
        <v>18</v>
      </c>
      <c r="D43" s="28">
        <v>1</v>
      </c>
      <c r="E43" s="16" t="s">
        <v>19</v>
      </c>
      <c r="F43" s="17">
        <v>186.88</v>
      </c>
      <c r="G43" s="17">
        <v>186.88</v>
      </c>
      <c r="H43" s="17">
        <v>0</v>
      </c>
      <c r="I43" s="17">
        <v>186.88</v>
      </c>
      <c r="J43" s="18">
        <v>186.88</v>
      </c>
    </row>
    <row r="44" spans="1:12" s="21" customFormat="1" ht="28.5" customHeight="1" x14ac:dyDescent="0.25">
      <c r="A44" s="41" t="s">
        <v>10</v>
      </c>
      <c r="B44" s="42"/>
      <c r="C44" s="42"/>
      <c r="D44" s="42"/>
      <c r="E44" s="42"/>
      <c r="F44" s="42"/>
      <c r="G44" s="43"/>
      <c r="H44" s="20">
        <f>TRUNC(ROUND(SUM(H7:H43),2),2)</f>
        <v>21487.040000000001</v>
      </c>
      <c r="I44" s="20">
        <f>TRUNC(ROUND(SUM(I7:I43),2),2)</f>
        <v>12647.45</v>
      </c>
      <c r="J44" s="20">
        <f>TRUNC(ROUND(SUM(J7:J43),2),2)</f>
        <v>34134.49</v>
      </c>
      <c r="L44" s="34">
        <f>+K44-J44</f>
        <v>-34134.49</v>
      </c>
    </row>
    <row r="45" spans="1:12" s="33" customFormat="1" ht="28.5" customHeight="1" x14ac:dyDescent="0.25">
      <c r="A45" s="35" t="s">
        <v>12</v>
      </c>
      <c r="B45" s="36"/>
      <c r="C45" s="36"/>
      <c r="D45" s="36"/>
      <c r="E45" s="36"/>
      <c r="F45" s="36"/>
      <c r="G45" s="36"/>
      <c r="H45" s="36"/>
      <c r="I45" s="37"/>
      <c r="J45" s="32">
        <f>+TRUNC(ROUND(J44*0.12,2),2)</f>
        <v>4096.1400000000003</v>
      </c>
    </row>
    <row r="46" spans="1:12" s="33" customFormat="1" ht="28.5" customHeight="1" x14ac:dyDescent="0.25">
      <c r="A46" s="38" t="s">
        <v>13</v>
      </c>
      <c r="B46" s="39"/>
      <c r="C46" s="39"/>
      <c r="D46" s="39"/>
      <c r="E46" s="39"/>
      <c r="F46" s="39"/>
      <c r="G46" s="39"/>
      <c r="H46" s="39"/>
      <c r="I46" s="40"/>
      <c r="J46" s="32">
        <f>+J45+J44</f>
        <v>38230.629999999997</v>
      </c>
    </row>
  </sheetData>
  <autoFilter ref="A6:J44"/>
  <mergeCells count="10">
    <mergeCell ref="A45:I45"/>
    <mergeCell ref="A46:I46"/>
    <mergeCell ref="A44:G44"/>
    <mergeCell ref="A4:A6"/>
    <mergeCell ref="B4:B6"/>
    <mergeCell ref="C4:C6"/>
    <mergeCell ref="D4:D6"/>
    <mergeCell ref="E4:J4"/>
    <mergeCell ref="E5:G5"/>
    <mergeCell ref="H5:J5"/>
  </mergeCells>
  <dataValidations disablePrompts="1" count="1">
    <dataValidation operator="greaterThanOrEqual" allowBlank="1" showInputMessage="1" showErrorMessage="1" errorTitle="Valor no válido." error="El usuario sólo puede registrar un valor positivo mayor o igual a 0." sqref="I1 G1"/>
  </dataValidations>
  <pageMargins left="0.7" right="0.7" top="0.75" bottom="0.75" header="0.3" footer="0.3"/>
  <pageSetup scale="2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25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3.0814849999999998</v>
      </c>
      <c r="F12" s="110"/>
      <c r="G12" s="111">
        <f>IFERROR(TRUNC(ROUND(D12*E12,2),2),0)</f>
        <v>13.1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3.0814849999999998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3.0814849999999998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3.0814849999999998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1</v>
      </c>
      <c r="C16" s="107">
        <v>0.5</v>
      </c>
      <c r="D16" s="108">
        <f t="shared" si="0"/>
        <v>0.5</v>
      </c>
      <c r="E16" s="109">
        <v>3.0814849999999998</v>
      </c>
      <c r="F16" s="110"/>
      <c r="G16" s="111">
        <f t="shared" si="1"/>
        <v>1.54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3.0814849999999998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1</v>
      </c>
      <c r="C18" s="107">
        <v>0.15</v>
      </c>
      <c r="D18" s="108">
        <f t="shared" si="0"/>
        <v>0.15</v>
      </c>
      <c r="E18" s="109">
        <v>3.0814849999999998</v>
      </c>
      <c r="F18" s="110"/>
      <c r="G18" s="111">
        <f t="shared" si="1"/>
        <v>0.46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3.0814849999999998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3.0814849999999998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1</v>
      </c>
      <c r="C21" s="107">
        <v>0.2</v>
      </c>
      <c r="D21" s="108">
        <f t="shared" si="0"/>
        <v>0.2</v>
      </c>
      <c r="E21" s="109">
        <v>3.0814849999999998</v>
      </c>
      <c r="F21" s="110"/>
      <c r="G21" s="111">
        <f t="shared" si="1"/>
        <v>0.62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1</v>
      </c>
      <c r="C22" s="107">
        <v>0.17</v>
      </c>
      <c r="D22" s="108">
        <f t="shared" si="0"/>
        <v>0.17</v>
      </c>
      <c r="E22" s="109">
        <v>3.0814849999999998</v>
      </c>
      <c r="F22" s="110"/>
      <c r="G22" s="111">
        <f t="shared" si="1"/>
        <v>0.52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1</v>
      </c>
      <c r="C23" s="107">
        <v>0.05</v>
      </c>
      <c r="D23" s="108">
        <f t="shared" si="0"/>
        <v>0.05</v>
      </c>
      <c r="E23" s="109">
        <v>3.0814849999999998</v>
      </c>
      <c r="F23" s="110"/>
      <c r="G23" s="111">
        <f t="shared" si="1"/>
        <v>0.15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3</v>
      </c>
      <c r="C24" s="107">
        <v>0.05</v>
      </c>
      <c r="D24" s="108">
        <f t="shared" si="0"/>
        <v>0.15</v>
      </c>
      <c r="E24" s="109">
        <v>3.0814849999999998</v>
      </c>
      <c r="F24" s="110"/>
      <c r="G24" s="111">
        <f t="shared" si="1"/>
        <v>0.46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3.0814849999999998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3.0814849999999998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16.850000000000001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3.0814849999999998</v>
      </c>
      <c r="F33" s="110"/>
      <c r="G33" s="110">
        <f t="shared" ref="G33:G38" si="4">IFERROR(TRUNC(ROUND(D33*E33,2),2),0)</f>
        <v>12.45</v>
      </c>
    </row>
    <row r="34" spans="1:22" x14ac:dyDescent="0.25">
      <c r="A34" s="114" t="s">
        <v>123</v>
      </c>
      <c r="B34" s="144">
        <v>1</v>
      </c>
      <c r="C34" s="114">
        <v>3.65</v>
      </c>
      <c r="D34" s="108">
        <f t="shared" si="3"/>
        <v>3.65</v>
      </c>
      <c r="E34" s="107">
        <v>3.0814849999999998</v>
      </c>
      <c r="F34" s="110"/>
      <c r="G34" s="110">
        <f t="shared" si="4"/>
        <v>11.25</v>
      </c>
    </row>
    <row r="35" spans="1:22" x14ac:dyDescent="0.25">
      <c r="A35" s="114" t="s">
        <v>124</v>
      </c>
      <c r="B35" s="144">
        <v>1</v>
      </c>
      <c r="C35" s="114">
        <v>3.65</v>
      </c>
      <c r="D35" s="108">
        <f t="shared" si="3"/>
        <v>3.65</v>
      </c>
      <c r="E35" s="107">
        <v>3.0814849999999998</v>
      </c>
      <c r="F35" s="110"/>
      <c r="G35" s="110">
        <f t="shared" si="4"/>
        <v>11.25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3.0814849999999998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3.0814849999999998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34.950000000000003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ht="25.5" x14ac:dyDescent="0.25">
      <c r="A44" s="151" t="s">
        <v>149</v>
      </c>
      <c r="B44" s="152"/>
      <c r="C44" s="153" t="s">
        <v>150</v>
      </c>
      <c r="D44" s="154">
        <v>1</v>
      </c>
      <c r="E44" s="155">
        <v>8.3699999999999992</v>
      </c>
      <c r="F44" s="156"/>
      <c r="G44" s="114">
        <f>IFERROR(TRUNC(ROUND(D44*E44,2),2),0)</f>
        <v>8.3699999999999992</v>
      </c>
      <c r="J44" s="157"/>
    </row>
    <row r="45" spans="1:22" ht="25.5" x14ac:dyDescent="0.25">
      <c r="A45" s="158" t="s">
        <v>151</v>
      </c>
      <c r="B45" s="159"/>
      <c r="C45" s="153" t="s">
        <v>18</v>
      </c>
      <c r="D45" s="154">
        <v>1</v>
      </c>
      <c r="E45" s="160">
        <v>3.18</v>
      </c>
      <c r="F45" s="113"/>
      <c r="G45" s="114">
        <f t="shared" ref="G45:G63" si="5">IFERROR(TRUNC(ROUND(D45*E45,2),2),0)</f>
        <v>3.18</v>
      </c>
      <c r="J45" s="157"/>
    </row>
    <row r="46" spans="1:22" ht="25.5" x14ac:dyDescent="0.25">
      <c r="A46" s="158" t="s">
        <v>152</v>
      </c>
      <c r="B46" s="159"/>
      <c r="C46" s="161" t="s">
        <v>18</v>
      </c>
      <c r="D46" s="162">
        <v>1</v>
      </c>
      <c r="E46" s="163">
        <v>4.58</v>
      </c>
      <c r="F46" s="110"/>
      <c r="G46" s="114">
        <f t="shared" si="5"/>
        <v>4.58</v>
      </c>
      <c r="J46" s="157"/>
    </row>
    <row r="47" spans="1:22" ht="25.5" x14ac:dyDescent="0.25">
      <c r="A47" s="158" t="s">
        <v>154</v>
      </c>
      <c r="B47" s="159"/>
      <c r="C47" s="153" t="s">
        <v>38</v>
      </c>
      <c r="D47" s="154">
        <v>11</v>
      </c>
      <c r="E47" s="163">
        <v>0.8</v>
      </c>
      <c r="F47" s="110"/>
      <c r="G47" s="114">
        <f t="shared" si="5"/>
        <v>8.8000000000000007</v>
      </c>
      <c r="J47" s="157"/>
    </row>
    <row r="48" spans="1:22" x14ac:dyDescent="0.25">
      <c r="A48" s="158" t="s">
        <v>155</v>
      </c>
      <c r="B48" s="159"/>
      <c r="C48" s="153" t="s">
        <v>150</v>
      </c>
      <c r="D48" s="154">
        <v>1</v>
      </c>
      <c r="E48" s="163">
        <v>0.42</v>
      </c>
      <c r="F48" s="110"/>
      <c r="G48" s="114">
        <f t="shared" si="5"/>
        <v>0.42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131</v>
      </c>
      <c r="B64" s="127"/>
      <c r="C64" s="126">
        <v>0</v>
      </c>
      <c r="D64" s="126">
        <v>0</v>
      </c>
      <c r="E64" s="146">
        <v>0</v>
      </c>
      <c r="F64" s="147"/>
      <c r="G64" s="147">
        <f>TRUNC(ROUND(SUM(G44:G63),2),2)</f>
        <v>25.35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10</v>
      </c>
      <c r="F69" s="110"/>
      <c r="G69" s="114">
        <f>IFERROR(TRUNC(ROUND(D69*E69,2),2),0)</f>
        <v>10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10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87.15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6.54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6.54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100.23</v>
      </c>
      <c r="U75" t="s">
        <v>144</v>
      </c>
      <c r="V75">
        <f>+TRUNC(ROUND(G29+G40+G71+G73+G74,2),2)</f>
        <v>74.88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25.35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26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4.8831199999999999</v>
      </c>
      <c r="F12" s="110"/>
      <c r="G12" s="111">
        <f>IFERROR(TRUNC(ROUND(D12*E12,2),2),0)</f>
        <v>20.75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4.8831199999999999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4.8831199999999999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4.8831199999999999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1</v>
      </c>
      <c r="C16" s="107">
        <v>0.5</v>
      </c>
      <c r="D16" s="108">
        <f t="shared" si="0"/>
        <v>0.5</v>
      </c>
      <c r="E16" s="109">
        <v>4.8831199999999999</v>
      </c>
      <c r="F16" s="110"/>
      <c r="G16" s="111">
        <f t="shared" si="1"/>
        <v>2.44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4.8831199999999999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1</v>
      </c>
      <c r="C18" s="107">
        <v>0.15</v>
      </c>
      <c r="D18" s="108">
        <f t="shared" si="0"/>
        <v>0.15</v>
      </c>
      <c r="E18" s="109">
        <v>4.8831199999999999</v>
      </c>
      <c r="F18" s="110"/>
      <c r="G18" s="111">
        <f t="shared" si="1"/>
        <v>0.73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4.8831199999999999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4.8831199999999999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1</v>
      </c>
      <c r="C21" s="107">
        <v>0.2</v>
      </c>
      <c r="D21" s="108">
        <f t="shared" si="0"/>
        <v>0.2</v>
      </c>
      <c r="E21" s="109">
        <v>4.8831199999999999</v>
      </c>
      <c r="F21" s="110"/>
      <c r="G21" s="111">
        <f t="shared" si="1"/>
        <v>0.98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1</v>
      </c>
      <c r="C22" s="107">
        <v>0.17</v>
      </c>
      <c r="D22" s="108">
        <f t="shared" si="0"/>
        <v>0.17</v>
      </c>
      <c r="E22" s="109">
        <v>4.8831199999999999</v>
      </c>
      <c r="F22" s="110"/>
      <c r="G22" s="111">
        <f t="shared" si="1"/>
        <v>0.83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1</v>
      </c>
      <c r="C23" s="107">
        <v>0.05</v>
      </c>
      <c r="D23" s="108">
        <f t="shared" si="0"/>
        <v>0.05</v>
      </c>
      <c r="E23" s="109">
        <v>4.8831199999999999</v>
      </c>
      <c r="F23" s="110"/>
      <c r="G23" s="111">
        <f t="shared" si="1"/>
        <v>0.24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3</v>
      </c>
      <c r="C24" s="107">
        <v>0.05</v>
      </c>
      <c r="D24" s="108">
        <f t="shared" si="0"/>
        <v>0.15</v>
      </c>
      <c r="E24" s="109">
        <v>4.8831199999999999</v>
      </c>
      <c r="F24" s="110"/>
      <c r="G24" s="111">
        <f t="shared" si="1"/>
        <v>0.73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4.8831199999999999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4.8831199999999999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26.7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4.8831199999999999</v>
      </c>
      <c r="F33" s="110"/>
      <c r="G33" s="110">
        <f t="shared" ref="G33:G38" si="4">IFERROR(TRUNC(ROUND(D33*E33,2),2),0)</f>
        <v>19.73</v>
      </c>
    </row>
    <row r="34" spans="1:22" x14ac:dyDescent="0.25">
      <c r="A34" s="114" t="s">
        <v>123</v>
      </c>
      <c r="B34" s="144">
        <v>1</v>
      </c>
      <c r="C34" s="114">
        <v>3.65</v>
      </c>
      <c r="D34" s="108">
        <f t="shared" si="3"/>
        <v>3.65</v>
      </c>
      <c r="E34" s="107">
        <v>4.8831199999999999</v>
      </c>
      <c r="F34" s="110"/>
      <c r="G34" s="110">
        <f t="shared" si="4"/>
        <v>17.82</v>
      </c>
    </row>
    <row r="35" spans="1:22" x14ac:dyDescent="0.25">
      <c r="A35" s="114" t="s">
        <v>124</v>
      </c>
      <c r="B35" s="144">
        <v>1</v>
      </c>
      <c r="C35" s="114">
        <v>3.65</v>
      </c>
      <c r="D35" s="108">
        <f t="shared" si="3"/>
        <v>3.65</v>
      </c>
      <c r="E35" s="107">
        <v>4.8831199999999999</v>
      </c>
      <c r="F35" s="110"/>
      <c r="G35" s="110">
        <f t="shared" si="4"/>
        <v>17.82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4.8831199999999999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4.8831199999999999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55.37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ht="25.5" x14ac:dyDescent="0.25">
      <c r="A44" s="151" t="s">
        <v>149</v>
      </c>
      <c r="B44" s="152"/>
      <c r="C44" s="153" t="s">
        <v>150</v>
      </c>
      <c r="D44" s="154">
        <v>1</v>
      </c>
      <c r="E44" s="155">
        <v>8.3699999999999992</v>
      </c>
      <c r="F44" s="156"/>
      <c r="G44" s="114">
        <f>IFERROR(TRUNC(ROUND(D44*E44,2),2),0)</f>
        <v>8.3699999999999992</v>
      </c>
      <c r="J44" s="157"/>
    </row>
    <row r="45" spans="1:22" ht="25.5" x14ac:dyDescent="0.25">
      <c r="A45" s="158" t="s">
        <v>151</v>
      </c>
      <c r="B45" s="159"/>
      <c r="C45" s="153" t="s">
        <v>18</v>
      </c>
      <c r="D45" s="154">
        <v>1</v>
      </c>
      <c r="E45" s="160">
        <v>3.18</v>
      </c>
      <c r="F45" s="113"/>
      <c r="G45" s="114">
        <f t="shared" ref="G45:G63" si="5">IFERROR(TRUNC(ROUND(D45*E45,2),2),0)</f>
        <v>3.18</v>
      </c>
      <c r="J45" s="157"/>
    </row>
    <row r="46" spans="1:22" ht="25.5" x14ac:dyDescent="0.25">
      <c r="A46" s="158" t="s">
        <v>152</v>
      </c>
      <c r="B46" s="159"/>
      <c r="C46" s="161" t="s">
        <v>18</v>
      </c>
      <c r="D46" s="162">
        <v>1</v>
      </c>
      <c r="E46" s="163">
        <v>4.46</v>
      </c>
      <c r="F46" s="110"/>
      <c r="G46" s="114">
        <f t="shared" si="5"/>
        <v>4.46</v>
      </c>
      <c r="J46" s="157"/>
    </row>
    <row r="47" spans="1:22" ht="25.5" x14ac:dyDescent="0.25">
      <c r="A47" s="158" t="s">
        <v>154</v>
      </c>
      <c r="B47" s="159"/>
      <c r="C47" s="153" t="s">
        <v>38</v>
      </c>
      <c r="D47" s="154">
        <v>11</v>
      </c>
      <c r="E47" s="163">
        <v>0.8</v>
      </c>
      <c r="F47" s="110"/>
      <c r="G47" s="114">
        <f t="shared" si="5"/>
        <v>8.8000000000000007</v>
      </c>
      <c r="J47" s="157"/>
    </row>
    <row r="48" spans="1:22" x14ac:dyDescent="0.25">
      <c r="A48" s="158" t="s">
        <v>155</v>
      </c>
      <c r="B48" s="159"/>
      <c r="C48" s="153" t="s">
        <v>150</v>
      </c>
      <c r="D48" s="154">
        <v>1</v>
      </c>
      <c r="E48" s="163">
        <v>0.42</v>
      </c>
      <c r="F48" s="110"/>
      <c r="G48" s="114">
        <f t="shared" si="5"/>
        <v>0.42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131</v>
      </c>
      <c r="B64" s="127"/>
      <c r="C64" s="126">
        <v>0</v>
      </c>
      <c r="D64" s="126">
        <v>0</v>
      </c>
      <c r="E64" s="146">
        <v>0</v>
      </c>
      <c r="F64" s="147"/>
      <c r="G64" s="147">
        <f>TRUNC(ROUND(SUM(G44:G63),2),2)</f>
        <v>25.23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10</v>
      </c>
      <c r="F69" s="110"/>
      <c r="G69" s="114">
        <f>IFERROR(TRUNC(ROUND(D69*E69,2),2),0)</f>
        <v>10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10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117.3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8.8000000000000007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8.8000000000000007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134.9</v>
      </c>
      <c r="U75" t="s">
        <v>144</v>
      </c>
      <c r="V75">
        <f>+TRUNC(ROUND(G29+G40+G71+G73+G74,2),2)</f>
        <v>109.67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25.23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27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0.84667000000000003</v>
      </c>
      <c r="F12" s="110"/>
      <c r="G12" s="111">
        <f>IFERROR(TRUNC(ROUND(D12*E12,2),2),0)</f>
        <v>3.6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0.84667000000000003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0.84667000000000003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1</v>
      </c>
      <c r="C15" s="107">
        <v>1</v>
      </c>
      <c r="D15" s="108">
        <f t="shared" si="0"/>
        <v>1</v>
      </c>
      <c r="E15" s="109">
        <v>0.84667000000000003</v>
      </c>
      <c r="F15" s="110"/>
      <c r="G15" s="111">
        <f t="shared" si="1"/>
        <v>0.85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0</v>
      </c>
      <c r="C16" s="107">
        <v>0.5</v>
      </c>
      <c r="D16" s="108">
        <f t="shared" si="0"/>
        <v>0</v>
      </c>
      <c r="E16" s="109">
        <v>0.84667000000000003</v>
      </c>
      <c r="F16" s="110"/>
      <c r="G16" s="111">
        <f t="shared" si="1"/>
        <v>0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0.84667000000000003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2</v>
      </c>
      <c r="C18" s="107">
        <v>0.15</v>
      </c>
      <c r="D18" s="108">
        <f t="shared" si="0"/>
        <v>0.3</v>
      </c>
      <c r="E18" s="109">
        <v>0.84667000000000003</v>
      </c>
      <c r="F18" s="110"/>
      <c r="G18" s="111">
        <f t="shared" si="1"/>
        <v>0.25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0.84667000000000003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0.84667000000000003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0.84667000000000003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2</v>
      </c>
      <c r="C22" s="107">
        <v>0.17</v>
      </c>
      <c r="D22" s="108">
        <f t="shared" si="0"/>
        <v>0.34</v>
      </c>
      <c r="E22" s="109">
        <v>0.84667000000000003</v>
      </c>
      <c r="F22" s="110"/>
      <c r="G22" s="111">
        <f t="shared" si="1"/>
        <v>0.28999999999999998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2</v>
      </c>
      <c r="C23" s="107">
        <v>0.05</v>
      </c>
      <c r="D23" s="108">
        <f t="shared" si="0"/>
        <v>0.1</v>
      </c>
      <c r="E23" s="109">
        <v>0.84667000000000003</v>
      </c>
      <c r="F23" s="110"/>
      <c r="G23" s="111">
        <f t="shared" si="1"/>
        <v>0.08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4</v>
      </c>
      <c r="C24" s="107">
        <v>0.05</v>
      </c>
      <c r="D24" s="108">
        <f t="shared" si="0"/>
        <v>0.2</v>
      </c>
      <c r="E24" s="109">
        <v>0.84667000000000003</v>
      </c>
      <c r="F24" s="110"/>
      <c r="G24" s="111">
        <f t="shared" si="1"/>
        <v>0.17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0.84667000000000003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0.84667000000000003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5.24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0.84667000000000003</v>
      </c>
      <c r="F33" s="110"/>
      <c r="G33" s="110">
        <f t="shared" ref="G33:G38" si="4">IFERROR(TRUNC(ROUND(D33*E33,2),2),0)</f>
        <v>3.42</v>
      </c>
    </row>
    <row r="34" spans="1:22" x14ac:dyDescent="0.25">
      <c r="A34" s="114" t="s">
        <v>123</v>
      </c>
      <c r="B34" s="144">
        <v>2</v>
      </c>
      <c r="C34" s="114">
        <v>3.65</v>
      </c>
      <c r="D34" s="108">
        <f t="shared" si="3"/>
        <v>7.3</v>
      </c>
      <c r="E34" s="107">
        <v>0.84667000000000003</v>
      </c>
      <c r="F34" s="110"/>
      <c r="G34" s="110">
        <f t="shared" si="4"/>
        <v>6.18</v>
      </c>
    </row>
    <row r="35" spans="1:22" x14ac:dyDescent="0.25">
      <c r="A35" s="114" t="s">
        <v>124</v>
      </c>
      <c r="B35" s="144">
        <v>1</v>
      </c>
      <c r="C35" s="114">
        <v>3.65</v>
      </c>
      <c r="D35" s="108">
        <f t="shared" si="3"/>
        <v>3.65</v>
      </c>
      <c r="E35" s="107">
        <v>0.84667000000000003</v>
      </c>
      <c r="F35" s="110"/>
      <c r="G35" s="110">
        <f t="shared" si="4"/>
        <v>3.09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0.84667000000000003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0.84667000000000003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12.69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ht="25.5" x14ac:dyDescent="0.25">
      <c r="A44" s="151" t="s">
        <v>157</v>
      </c>
      <c r="B44" s="152"/>
      <c r="C44" s="153" t="s">
        <v>18</v>
      </c>
      <c r="D44" s="154">
        <v>1</v>
      </c>
      <c r="E44" s="155">
        <v>933.48</v>
      </c>
      <c r="F44" s="156"/>
      <c r="G44" s="114">
        <f>IFERROR(TRUNC(ROUND(D44*E44,2),2),0)</f>
        <v>933.48</v>
      </c>
      <c r="J44" s="157"/>
    </row>
    <row r="45" spans="1:22" ht="25.5" x14ac:dyDescent="0.25">
      <c r="A45" s="158" t="s">
        <v>158</v>
      </c>
      <c r="B45" s="159"/>
      <c r="C45" s="153" t="s">
        <v>150</v>
      </c>
      <c r="D45" s="154">
        <v>2</v>
      </c>
      <c r="E45" s="160">
        <v>3.65</v>
      </c>
      <c r="F45" s="113"/>
      <c r="G45" s="114">
        <f t="shared" ref="G45:G63" si="5">IFERROR(TRUNC(ROUND(D45*E45,2),2),0)</f>
        <v>7.3</v>
      </c>
      <c r="J45" s="157"/>
    </row>
    <row r="46" spans="1:22" x14ac:dyDescent="0.25">
      <c r="A46" s="158" t="s">
        <v>159</v>
      </c>
      <c r="B46" s="159"/>
      <c r="C46" s="161" t="s">
        <v>38</v>
      </c>
      <c r="D46" s="162">
        <v>12</v>
      </c>
      <c r="E46" s="163">
        <v>3.1</v>
      </c>
      <c r="F46" s="110"/>
      <c r="G46" s="114">
        <f t="shared" si="5"/>
        <v>37.200000000000003</v>
      </c>
      <c r="J46" s="157"/>
    </row>
    <row r="47" spans="1:22" x14ac:dyDescent="0.25">
      <c r="A47" s="158">
        <v>0</v>
      </c>
      <c r="B47" s="159"/>
      <c r="C47" s="153">
        <v>0</v>
      </c>
      <c r="D47" s="154">
        <v>0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160</v>
      </c>
      <c r="B48" s="159"/>
      <c r="C48" s="153" t="s">
        <v>18</v>
      </c>
      <c r="D48" s="154">
        <v>3</v>
      </c>
      <c r="E48" s="163">
        <v>2.81</v>
      </c>
      <c r="F48" s="110"/>
      <c r="G48" s="114">
        <f t="shared" si="5"/>
        <v>8.43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161</v>
      </c>
      <c r="B50" s="159"/>
      <c r="C50" s="153" t="s">
        <v>38</v>
      </c>
      <c r="D50" s="154">
        <v>3</v>
      </c>
      <c r="E50" s="163">
        <v>0.42</v>
      </c>
      <c r="F50" s="110"/>
      <c r="G50" s="114">
        <f t="shared" si="5"/>
        <v>1.26</v>
      </c>
      <c r="J50" s="157"/>
    </row>
    <row r="51" spans="1:10" x14ac:dyDescent="0.25">
      <c r="A51" s="158" t="s">
        <v>156</v>
      </c>
      <c r="B51" s="159"/>
      <c r="C51" s="153" t="s">
        <v>156</v>
      </c>
      <c r="D51" s="154" t="s">
        <v>156</v>
      </c>
      <c r="E51" s="163" t="s">
        <v>156</v>
      </c>
      <c r="F51" s="110"/>
      <c r="G51" s="114">
        <f t="shared" si="5"/>
        <v>0</v>
      </c>
      <c r="J51" s="157"/>
    </row>
    <row r="52" spans="1:10" x14ac:dyDescent="0.25">
      <c r="A52" s="158" t="s">
        <v>156</v>
      </c>
      <c r="B52" s="159"/>
      <c r="C52" s="153" t="s">
        <v>156</v>
      </c>
      <c r="D52" s="154" t="s">
        <v>156</v>
      </c>
      <c r="E52" s="163" t="s">
        <v>156</v>
      </c>
      <c r="F52" s="110"/>
      <c r="G52" s="114">
        <f t="shared" si="5"/>
        <v>0</v>
      </c>
      <c r="J52" s="157"/>
    </row>
    <row r="53" spans="1:10" x14ac:dyDescent="0.25">
      <c r="A53" s="158" t="s">
        <v>156</v>
      </c>
      <c r="B53" s="159"/>
      <c r="C53" s="153" t="s">
        <v>156</v>
      </c>
      <c r="D53" s="154" t="s">
        <v>156</v>
      </c>
      <c r="E53" s="163" t="s">
        <v>156</v>
      </c>
      <c r="F53" s="110"/>
      <c r="G53" s="114">
        <f t="shared" si="5"/>
        <v>0</v>
      </c>
      <c r="J53" s="157"/>
    </row>
    <row r="54" spans="1:10" x14ac:dyDescent="0.25">
      <c r="A54" s="158" t="s">
        <v>156</v>
      </c>
      <c r="B54" s="159"/>
      <c r="C54" s="153" t="s">
        <v>156</v>
      </c>
      <c r="D54" s="154" t="s">
        <v>156</v>
      </c>
      <c r="E54" s="163" t="s">
        <v>156</v>
      </c>
      <c r="F54" s="110"/>
      <c r="G54" s="114">
        <f t="shared" si="5"/>
        <v>0</v>
      </c>
      <c r="J54" s="157"/>
    </row>
    <row r="55" spans="1:10" x14ac:dyDescent="0.25">
      <c r="A55" s="144" t="s">
        <v>156</v>
      </c>
      <c r="B55" s="107"/>
      <c r="C55" s="153" t="s">
        <v>156</v>
      </c>
      <c r="D55" s="154" t="s">
        <v>156</v>
      </c>
      <c r="E55" s="144" t="s">
        <v>156</v>
      </c>
      <c r="F55" s="110"/>
      <c r="G55" s="114">
        <f t="shared" si="5"/>
        <v>0</v>
      </c>
    </row>
    <row r="56" spans="1:10" x14ac:dyDescent="0.25">
      <c r="A56" s="158" t="s">
        <v>156</v>
      </c>
      <c r="B56" s="159"/>
      <c r="C56" s="153" t="s">
        <v>156</v>
      </c>
      <c r="D56" s="154" t="s">
        <v>156</v>
      </c>
      <c r="E56" s="163" t="s">
        <v>156</v>
      </c>
      <c r="F56" s="110"/>
      <c r="G56" s="114">
        <f t="shared" si="5"/>
        <v>0</v>
      </c>
      <c r="J56" s="157"/>
    </row>
    <row r="57" spans="1:10" x14ac:dyDescent="0.25">
      <c r="A57" s="158" t="s">
        <v>156</v>
      </c>
      <c r="B57" s="159"/>
      <c r="C57" s="153" t="s">
        <v>156</v>
      </c>
      <c r="D57" s="154" t="s">
        <v>156</v>
      </c>
      <c r="E57" s="163" t="s">
        <v>156</v>
      </c>
      <c r="F57" s="110"/>
      <c r="G57" s="114">
        <f t="shared" si="5"/>
        <v>0</v>
      </c>
      <c r="J57" s="157"/>
    </row>
    <row r="58" spans="1:10" x14ac:dyDescent="0.25">
      <c r="A58" s="158" t="s">
        <v>156</v>
      </c>
      <c r="B58" s="159"/>
      <c r="C58" s="153" t="s">
        <v>156</v>
      </c>
      <c r="D58" s="154" t="s">
        <v>156</v>
      </c>
      <c r="E58" s="163" t="s">
        <v>156</v>
      </c>
      <c r="F58" s="110"/>
      <c r="G58" s="114">
        <f t="shared" si="5"/>
        <v>0</v>
      </c>
      <c r="J58" s="157"/>
    </row>
    <row r="59" spans="1:10" x14ac:dyDescent="0.25">
      <c r="A59" s="158" t="s">
        <v>156</v>
      </c>
      <c r="B59" s="159"/>
      <c r="C59" s="153" t="s">
        <v>156</v>
      </c>
      <c r="D59" s="154" t="s">
        <v>156</v>
      </c>
      <c r="E59" s="163" t="s">
        <v>156</v>
      </c>
      <c r="F59" s="110"/>
      <c r="G59" s="114">
        <f t="shared" si="5"/>
        <v>0</v>
      </c>
      <c r="J59" s="157"/>
    </row>
    <row r="60" spans="1:10" x14ac:dyDescent="0.25">
      <c r="A60" s="158" t="s">
        <v>156</v>
      </c>
      <c r="B60" s="159"/>
      <c r="C60" s="153" t="s">
        <v>156</v>
      </c>
      <c r="D60" s="154" t="s">
        <v>156</v>
      </c>
      <c r="E60" s="163" t="s">
        <v>156</v>
      </c>
      <c r="F60" s="110"/>
      <c r="G60" s="114">
        <f t="shared" si="5"/>
        <v>0</v>
      </c>
      <c r="J60" s="157"/>
    </row>
    <row r="61" spans="1:10" x14ac:dyDescent="0.25">
      <c r="A61" s="144" t="s">
        <v>156</v>
      </c>
      <c r="B61" s="107"/>
      <c r="C61" s="114" t="s">
        <v>156</v>
      </c>
      <c r="D61" s="114" t="s">
        <v>156</v>
      </c>
      <c r="E61" s="144" t="s">
        <v>156</v>
      </c>
      <c r="F61" s="110"/>
      <c r="G61" s="114">
        <f t="shared" si="5"/>
        <v>0</v>
      </c>
    </row>
    <row r="62" spans="1:10" x14ac:dyDescent="0.25">
      <c r="A62" s="144" t="s">
        <v>156</v>
      </c>
      <c r="B62" s="107"/>
      <c r="C62" s="114" t="s">
        <v>156</v>
      </c>
      <c r="D62" s="114" t="s">
        <v>156</v>
      </c>
      <c r="E62" s="144" t="s">
        <v>156</v>
      </c>
      <c r="F62" s="110"/>
      <c r="G62" s="114">
        <f t="shared" si="5"/>
        <v>0</v>
      </c>
    </row>
    <row r="63" spans="1:10" x14ac:dyDescent="0.25">
      <c r="A63" s="164" t="s">
        <v>156</v>
      </c>
      <c r="B63" s="122"/>
      <c r="C63" s="121" t="s">
        <v>156</v>
      </c>
      <c r="D63" s="121" t="s">
        <v>156</v>
      </c>
      <c r="E63" s="164" t="s">
        <v>156</v>
      </c>
      <c r="F63" s="124"/>
      <c r="G63" s="114">
        <f t="shared" si="5"/>
        <v>0</v>
      </c>
    </row>
    <row r="64" spans="1:10" x14ac:dyDescent="0.25">
      <c r="A64" s="146" t="s">
        <v>156</v>
      </c>
      <c r="B64" s="127"/>
      <c r="C64" s="126" t="s">
        <v>156</v>
      </c>
      <c r="D64" s="126" t="s">
        <v>156</v>
      </c>
      <c r="E64" s="146" t="s">
        <v>156</v>
      </c>
      <c r="F64" s="147"/>
      <c r="G64" s="147">
        <f>TRUNC(ROUND(SUM(G44:G63),2),2)</f>
        <v>987.67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5</v>
      </c>
      <c r="F69" s="110"/>
      <c r="G69" s="114">
        <f>IFERROR(TRUNC(ROUND(D69*E69,2),2),0)</f>
        <v>5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5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1010.6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2.5000000000000001E-2</v>
      </c>
      <c r="G73" s="126">
        <f>TRUNC(ROUND(G72*F73,2),2)</f>
        <v>25.27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2.5000000000000001E-2</v>
      </c>
      <c r="G74" s="126">
        <f>TRUNC(ROUND(G72*F74,2),2)</f>
        <v>25.27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1061.1400000000001</v>
      </c>
      <c r="U75" t="s">
        <v>144</v>
      </c>
      <c r="V75">
        <f>+TRUNC(ROUND(G29+G40+G71+G73+G74,2),2)</f>
        <v>73.47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987.67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28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0.72853000000000001</v>
      </c>
      <c r="F12" s="110"/>
      <c r="G12" s="111">
        <f>IFERROR(TRUNC(ROUND(D12*E12,2),2),0)</f>
        <v>3.1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0.72853000000000001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0.72853000000000001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1</v>
      </c>
      <c r="C15" s="107">
        <v>1</v>
      </c>
      <c r="D15" s="108">
        <f t="shared" si="0"/>
        <v>1</v>
      </c>
      <c r="E15" s="109">
        <v>0.72853000000000001</v>
      </c>
      <c r="F15" s="110"/>
      <c r="G15" s="111">
        <f t="shared" si="1"/>
        <v>0.73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0</v>
      </c>
      <c r="C16" s="107">
        <v>0.5</v>
      </c>
      <c r="D16" s="108">
        <f t="shared" si="0"/>
        <v>0</v>
      </c>
      <c r="E16" s="109">
        <v>0.72853000000000001</v>
      </c>
      <c r="F16" s="110"/>
      <c r="G16" s="111">
        <f t="shared" si="1"/>
        <v>0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0.72853000000000001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2</v>
      </c>
      <c r="C18" s="107">
        <v>0.15</v>
      </c>
      <c r="D18" s="108">
        <f t="shared" si="0"/>
        <v>0.3</v>
      </c>
      <c r="E18" s="109">
        <v>0.72853000000000001</v>
      </c>
      <c r="F18" s="110"/>
      <c r="G18" s="111">
        <f t="shared" si="1"/>
        <v>0.22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0.72853000000000001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0.72853000000000001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0.72853000000000001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2</v>
      </c>
      <c r="C22" s="107">
        <v>0.17</v>
      </c>
      <c r="D22" s="108">
        <f t="shared" si="0"/>
        <v>0.34</v>
      </c>
      <c r="E22" s="109">
        <v>0.72853000000000001</v>
      </c>
      <c r="F22" s="110"/>
      <c r="G22" s="111">
        <f t="shared" si="1"/>
        <v>0.25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2</v>
      </c>
      <c r="C23" s="107">
        <v>0.05</v>
      </c>
      <c r="D23" s="108">
        <f t="shared" si="0"/>
        <v>0.1</v>
      </c>
      <c r="E23" s="109">
        <v>0.72853000000000001</v>
      </c>
      <c r="F23" s="110"/>
      <c r="G23" s="111">
        <f t="shared" si="1"/>
        <v>7.0000000000000007E-2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4</v>
      </c>
      <c r="C24" s="107">
        <v>0.05</v>
      </c>
      <c r="D24" s="108">
        <f t="shared" si="0"/>
        <v>0.2</v>
      </c>
      <c r="E24" s="109">
        <v>0.72853000000000001</v>
      </c>
      <c r="F24" s="110"/>
      <c r="G24" s="111">
        <f t="shared" si="1"/>
        <v>0.15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0.72853000000000001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0.72853000000000001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4.5199999999999996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0.72853000000000001</v>
      </c>
      <c r="F33" s="110"/>
      <c r="G33" s="110">
        <f t="shared" ref="G33:G38" si="4">IFERROR(TRUNC(ROUND(D33*E33,2),2),0)</f>
        <v>2.94</v>
      </c>
    </row>
    <row r="34" spans="1:22" x14ac:dyDescent="0.25">
      <c r="A34" s="114" t="s">
        <v>123</v>
      </c>
      <c r="B34" s="144">
        <v>2</v>
      </c>
      <c r="C34" s="114">
        <v>3.65</v>
      </c>
      <c r="D34" s="108">
        <f t="shared" si="3"/>
        <v>7.3</v>
      </c>
      <c r="E34" s="107">
        <v>0.72853000000000001</v>
      </c>
      <c r="F34" s="110"/>
      <c r="G34" s="110">
        <f t="shared" si="4"/>
        <v>5.32</v>
      </c>
    </row>
    <row r="35" spans="1:22" x14ac:dyDescent="0.25">
      <c r="A35" s="114" t="s">
        <v>124</v>
      </c>
      <c r="B35" s="144">
        <v>1</v>
      </c>
      <c r="C35" s="114">
        <v>3.65</v>
      </c>
      <c r="D35" s="108">
        <f t="shared" si="3"/>
        <v>3.65</v>
      </c>
      <c r="E35" s="107">
        <v>0.72853000000000001</v>
      </c>
      <c r="F35" s="110"/>
      <c r="G35" s="110">
        <f t="shared" si="4"/>
        <v>2.66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0.72853000000000001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0.72853000000000001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10.92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ht="25.5" x14ac:dyDescent="0.25">
      <c r="A44" s="151" t="s">
        <v>162</v>
      </c>
      <c r="B44" s="152"/>
      <c r="C44" s="153" t="s">
        <v>18</v>
      </c>
      <c r="D44" s="154">
        <v>1</v>
      </c>
      <c r="E44" s="155">
        <v>798.5</v>
      </c>
      <c r="F44" s="156"/>
      <c r="G44" s="114">
        <f>IFERROR(TRUNC(ROUND(D44*E44,2),2),0)</f>
        <v>798.5</v>
      </c>
      <c r="J44" s="157"/>
    </row>
    <row r="45" spans="1:22" ht="25.5" x14ac:dyDescent="0.25">
      <c r="A45" s="158" t="s">
        <v>158</v>
      </c>
      <c r="B45" s="159"/>
      <c r="C45" s="153" t="s">
        <v>150</v>
      </c>
      <c r="D45" s="154">
        <v>2</v>
      </c>
      <c r="E45" s="160">
        <v>3.65</v>
      </c>
      <c r="F45" s="113"/>
      <c r="G45" s="114">
        <f t="shared" ref="G45:G63" si="5">IFERROR(TRUNC(ROUND(D45*E45,2),2),0)</f>
        <v>7.3</v>
      </c>
      <c r="J45" s="157"/>
    </row>
    <row r="46" spans="1:22" x14ac:dyDescent="0.25">
      <c r="A46" s="158" t="s">
        <v>159</v>
      </c>
      <c r="B46" s="159"/>
      <c r="C46" s="161" t="s">
        <v>38</v>
      </c>
      <c r="D46" s="162">
        <v>12</v>
      </c>
      <c r="E46" s="163">
        <v>3.1</v>
      </c>
      <c r="F46" s="110"/>
      <c r="G46" s="114">
        <f t="shared" si="5"/>
        <v>37.200000000000003</v>
      </c>
      <c r="J46" s="157"/>
    </row>
    <row r="47" spans="1:22" x14ac:dyDescent="0.25">
      <c r="A47" s="158">
        <v>0</v>
      </c>
      <c r="B47" s="159"/>
      <c r="C47" s="153">
        <v>0</v>
      </c>
      <c r="D47" s="154">
        <v>0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160</v>
      </c>
      <c r="B48" s="159"/>
      <c r="C48" s="153" t="s">
        <v>18</v>
      </c>
      <c r="D48" s="154">
        <v>3</v>
      </c>
      <c r="E48" s="163">
        <v>2.81</v>
      </c>
      <c r="F48" s="110"/>
      <c r="G48" s="114">
        <f t="shared" si="5"/>
        <v>8.43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161</v>
      </c>
      <c r="B50" s="159"/>
      <c r="C50" s="153" t="s">
        <v>38</v>
      </c>
      <c r="D50" s="154">
        <v>3</v>
      </c>
      <c r="E50" s="163">
        <v>0.42</v>
      </c>
      <c r="F50" s="110"/>
      <c r="G50" s="114">
        <f t="shared" si="5"/>
        <v>1.26</v>
      </c>
      <c r="J50" s="157"/>
    </row>
    <row r="51" spans="1:10" x14ac:dyDescent="0.25">
      <c r="A51" s="158" t="s">
        <v>156</v>
      </c>
      <c r="B51" s="159"/>
      <c r="C51" s="153" t="s">
        <v>156</v>
      </c>
      <c r="D51" s="154" t="s">
        <v>156</v>
      </c>
      <c r="E51" s="163" t="s">
        <v>156</v>
      </c>
      <c r="F51" s="110"/>
      <c r="G51" s="114">
        <f t="shared" si="5"/>
        <v>0</v>
      </c>
      <c r="J51" s="157"/>
    </row>
    <row r="52" spans="1:10" x14ac:dyDescent="0.25">
      <c r="A52" s="158" t="s">
        <v>156</v>
      </c>
      <c r="B52" s="159"/>
      <c r="C52" s="153" t="s">
        <v>156</v>
      </c>
      <c r="D52" s="154" t="s">
        <v>156</v>
      </c>
      <c r="E52" s="163" t="s">
        <v>156</v>
      </c>
      <c r="F52" s="110"/>
      <c r="G52" s="114">
        <f t="shared" si="5"/>
        <v>0</v>
      </c>
      <c r="J52" s="157"/>
    </row>
    <row r="53" spans="1:10" x14ac:dyDescent="0.25">
      <c r="A53" s="158" t="s">
        <v>156</v>
      </c>
      <c r="B53" s="159"/>
      <c r="C53" s="153" t="s">
        <v>156</v>
      </c>
      <c r="D53" s="154" t="s">
        <v>156</v>
      </c>
      <c r="E53" s="163" t="s">
        <v>156</v>
      </c>
      <c r="F53" s="110"/>
      <c r="G53" s="114">
        <f t="shared" si="5"/>
        <v>0</v>
      </c>
      <c r="J53" s="157"/>
    </row>
    <row r="54" spans="1:10" x14ac:dyDescent="0.25">
      <c r="A54" s="158" t="s">
        <v>156</v>
      </c>
      <c r="B54" s="159"/>
      <c r="C54" s="153" t="s">
        <v>156</v>
      </c>
      <c r="D54" s="154" t="s">
        <v>156</v>
      </c>
      <c r="E54" s="163" t="s">
        <v>156</v>
      </c>
      <c r="F54" s="110"/>
      <c r="G54" s="114">
        <f t="shared" si="5"/>
        <v>0</v>
      </c>
      <c r="J54" s="157"/>
    </row>
    <row r="55" spans="1:10" x14ac:dyDescent="0.25">
      <c r="A55" s="144" t="s">
        <v>156</v>
      </c>
      <c r="B55" s="107"/>
      <c r="C55" s="153" t="s">
        <v>156</v>
      </c>
      <c r="D55" s="154" t="s">
        <v>156</v>
      </c>
      <c r="E55" s="144" t="s">
        <v>156</v>
      </c>
      <c r="F55" s="110"/>
      <c r="G55" s="114">
        <f t="shared" si="5"/>
        <v>0</v>
      </c>
    </row>
    <row r="56" spans="1:10" x14ac:dyDescent="0.25">
      <c r="A56" s="158" t="s">
        <v>156</v>
      </c>
      <c r="B56" s="159"/>
      <c r="C56" s="153" t="s">
        <v>156</v>
      </c>
      <c r="D56" s="154" t="s">
        <v>156</v>
      </c>
      <c r="E56" s="163" t="s">
        <v>156</v>
      </c>
      <c r="F56" s="110"/>
      <c r="G56" s="114">
        <f t="shared" si="5"/>
        <v>0</v>
      </c>
      <c r="J56" s="157"/>
    </row>
    <row r="57" spans="1:10" x14ac:dyDescent="0.25">
      <c r="A57" s="158" t="s">
        <v>156</v>
      </c>
      <c r="B57" s="159"/>
      <c r="C57" s="153" t="s">
        <v>156</v>
      </c>
      <c r="D57" s="154" t="s">
        <v>156</v>
      </c>
      <c r="E57" s="163" t="s">
        <v>156</v>
      </c>
      <c r="F57" s="110"/>
      <c r="G57" s="114">
        <f t="shared" si="5"/>
        <v>0</v>
      </c>
      <c r="J57" s="157"/>
    </row>
    <row r="58" spans="1:10" x14ac:dyDescent="0.25">
      <c r="A58" s="158" t="s">
        <v>156</v>
      </c>
      <c r="B58" s="159"/>
      <c r="C58" s="153" t="s">
        <v>156</v>
      </c>
      <c r="D58" s="154" t="s">
        <v>156</v>
      </c>
      <c r="E58" s="163" t="s">
        <v>156</v>
      </c>
      <c r="F58" s="110"/>
      <c r="G58" s="114">
        <f t="shared" si="5"/>
        <v>0</v>
      </c>
      <c r="J58" s="157"/>
    </row>
    <row r="59" spans="1:10" x14ac:dyDescent="0.25">
      <c r="A59" s="158" t="s">
        <v>156</v>
      </c>
      <c r="B59" s="159"/>
      <c r="C59" s="153" t="s">
        <v>156</v>
      </c>
      <c r="D59" s="154" t="s">
        <v>156</v>
      </c>
      <c r="E59" s="163" t="s">
        <v>156</v>
      </c>
      <c r="F59" s="110"/>
      <c r="G59" s="114">
        <f t="shared" si="5"/>
        <v>0</v>
      </c>
      <c r="J59" s="157"/>
    </row>
    <row r="60" spans="1:10" x14ac:dyDescent="0.25">
      <c r="A60" s="158" t="s">
        <v>156</v>
      </c>
      <c r="B60" s="159"/>
      <c r="C60" s="153" t="s">
        <v>156</v>
      </c>
      <c r="D60" s="154" t="s">
        <v>156</v>
      </c>
      <c r="E60" s="163" t="s">
        <v>156</v>
      </c>
      <c r="F60" s="110"/>
      <c r="G60" s="114">
        <f t="shared" si="5"/>
        <v>0</v>
      </c>
      <c r="J60" s="157"/>
    </row>
    <row r="61" spans="1:10" x14ac:dyDescent="0.25">
      <c r="A61" s="144" t="s">
        <v>156</v>
      </c>
      <c r="B61" s="107"/>
      <c r="C61" s="114" t="s">
        <v>156</v>
      </c>
      <c r="D61" s="114" t="s">
        <v>156</v>
      </c>
      <c r="E61" s="144" t="s">
        <v>156</v>
      </c>
      <c r="F61" s="110"/>
      <c r="G61" s="114">
        <f t="shared" si="5"/>
        <v>0</v>
      </c>
    </row>
    <row r="62" spans="1:10" x14ac:dyDescent="0.25">
      <c r="A62" s="144" t="s">
        <v>156</v>
      </c>
      <c r="B62" s="107"/>
      <c r="C62" s="114" t="s">
        <v>156</v>
      </c>
      <c r="D62" s="114" t="s">
        <v>156</v>
      </c>
      <c r="E62" s="144" t="s">
        <v>156</v>
      </c>
      <c r="F62" s="110"/>
      <c r="G62" s="114">
        <f t="shared" si="5"/>
        <v>0</v>
      </c>
    </row>
    <row r="63" spans="1:10" x14ac:dyDescent="0.25">
      <c r="A63" s="164" t="s">
        <v>156</v>
      </c>
      <c r="B63" s="122"/>
      <c r="C63" s="121" t="s">
        <v>156</v>
      </c>
      <c r="D63" s="121" t="s">
        <v>156</v>
      </c>
      <c r="E63" s="164" t="s">
        <v>156</v>
      </c>
      <c r="F63" s="124"/>
      <c r="G63" s="114">
        <f t="shared" si="5"/>
        <v>0</v>
      </c>
    </row>
    <row r="64" spans="1:10" x14ac:dyDescent="0.25">
      <c r="A64" s="146" t="s">
        <v>156</v>
      </c>
      <c r="B64" s="127"/>
      <c r="C64" s="126" t="s">
        <v>156</v>
      </c>
      <c r="D64" s="126" t="s">
        <v>156</v>
      </c>
      <c r="E64" s="146" t="s">
        <v>156</v>
      </c>
      <c r="F64" s="147"/>
      <c r="G64" s="147">
        <f>TRUNC(ROUND(SUM(G44:G63),2),2)</f>
        <v>852.69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5</v>
      </c>
      <c r="F69" s="110"/>
      <c r="G69" s="114">
        <f>IFERROR(TRUNC(ROUND(D69*E69,2),2),0)</f>
        <v>5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5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873.13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0.03</v>
      </c>
      <c r="G73" s="126">
        <f>TRUNC(ROUND(G72*F73,2),2)</f>
        <v>26.19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0.03</v>
      </c>
      <c r="G74" s="126">
        <f>TRUNC(ROUND(G72*F74,2),2)</f>
        <v>26.19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925.51</v>
      </c>
      <c r="U75" t="s">
        <v>144</v>
      </c>
      <c r="V75">
        <f>+TRUNC(ROUND(G29+G40+G71+G73+G74,2),2)</f>
        <v>72.819999999999993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852.69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29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0.49225000000000002</v>
      </c>
      <c r="F12" s="110"/>
      <c r="G12" s="111">
        <f>IFERROR(TRUNC(ROUND(D12*E12,2),2),0)</f>
        <v>2.09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0.49225000000000002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0.49225000000000002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0.49225000000000002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1</v>
      </c>
      <c r="C16" s="107">
        <v>0.5</v>
      </c>
      <c r="D16" s="108">
        <f t="shared" si="0"/>
        <v>0.5</v>
      </c>
      <c r="E16" s="109">
        <v>0.49225000000000002</v>
      </c>
      <c r="F16" s="110"/>
      <c r="G16" s="111">
        <f t="shared" si="1"/>
        <v>0.25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0.49225000000000002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1</v>
      </c>
      <c r="C18" s="107">
        <v>0.15</v>
      </c>
      <c r="D18" s="108">
        <f t="shared" si="0"/>
        <v>0.15</v>
      </c>
      <c r="E18" s="109">
        <v>0.49225000000000002</v>
      </c>
      <c r="F18" s="110"/>
      <c r="G18" s="111">
        <f t="shared" si="1"/>
        <v>7.0000000000000007E-2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0.49225000000000002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0.49225000000000002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0.49225000000000002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1</v>
      </c>
      <c r="C22" s="107">
        <v>0.17</v>
      </c>
      <c r="D22" s="108">
        <f t="shared" si="0"/>
        <v>0.17</v>
      </c>
      <c r="E22" s="109">
        <v>0.49225000000000002</v>
      </c>
      <c r="F22" s="110"/>
      <c r="G22" s="111">
        <f t="shared" si="1"/>
        <v>0.08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1</v>
      </c>
      <c r="C23" s="107">
        <v>0.05</v>
      </c>
      <c r="D23" s="108">
        <f t="shared" si="0"/>
        <v>0.05</v>
      </c>
      <c r="E23" s="109">
        <v>0.49225000000000002</v>
      </c>
      <c r="F23" s="110"/>
      <c r="G23" s="111">
        <f t="shared" si="1"/>
        <v>0.02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3</v>
      </c>
      <c r="C24" s="107">
        <v>0.05</v>
      </c>
      <c r="D24" s="108">
        <f t="shared" si="0"/>
        <v>0.15</v>
      </c>
      <c r="E24" s="109">
        <v>0.49225000000000002</v>
      </c>
      <c r="F24" s="110"/>
      <c r="G24" s="111">
        <f t="shared" si="1"/>
        <v>7.0000000000000007E-2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0.49225000000000002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0.49225000000000002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2.58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0.49225000000000002</v>
      </c>
      <c r="F33" s="110"/>
      <c r="G33" s="110">
        <f t="shared" ref="G33:G38" si="4">IFERROR(TRUNC(ROUND(D33*E33,2),2),0)</f>
        <v>1.99</v>
      </c>
    </row>
    <row r="34" spans="1:22" x14ac:dyDescent="0.25">
      <c r="A34" s="114" t="s">
        <v>123</v>
      </c>
      <c r="B34" s="144">
        <v>1</v>
      </c>
      <c r="C34" s="114">
        <v>3.65</v>
      </c>
      <c r="D34" s="108">
        <f t="shared" si="3"/>
        <v>3.65</v>
      </c>
      <c r="E34" s="107">
        <v>0.49225000000000002</v>
      </c>
      <c r="F34" s="110"/>
      <c r="G34" s="110">
        <f t="shared" si="4"/>
        <v>1.8</v>
      </c>
    </row>
    <row r="35" spans="1:22" x14ac:dyDescent="0.25">
      <c r="A35" s="114" t="s">
        <v>124</v>
      </c>
      <c r="B35" s="144">
        <v>1</v>
      </c>
      <c r="C35" s="114">
        <v>3.65</v>
      </c>
      <c r="D35" s="108">
        <f t="shared" si="3"/>
        <v>3.65</v>
      </c>
      <c r="E35" s="107">
        <v>0.49225000000000002</v>
      </c>
      <c r="F35" s="110"/>
      <c r="G35" s="110">
        <f t="shared" si="4"/>
        <v>1.8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0.49225000000000002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0.49225000000000002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5.59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ht="38.25" x14ac:dyDescent="0.25">
      <c r="A44" s="151" t="s">
        <v>163</v>
      </c>
      <c r="B44" s="152"/>
      <c r="C44" s="153" t="s">
        <v>18</v>
      </c>
      <c r="D44" s="154">
        <v>1</v>
      </c>
      <c r="E44" s="155">
        <v>47</v>
      </c>
      <c r="F44" s="156"/>
      <c r="G44" s="114">
        <f>IFERROR(TRUNC(ROUND(D44*E44,2),2),0)</f>
        <v>47</v>
      </c>
      <c r="J44" s="157"/>
    </row>
    <row r="45" spans="1:22" x14ac:dyDescent="0.25">
      <c r="A45" s="158" t="s">
        <v>164</v>
      </c>
      <c r="B45" s="159"/>
      <c r="C45" s="153" t="s">
        <v>165</v>
      </c>
      <c r="D45" s="154">
        <v>48.51</v>
      </c>
      <c r="E45" s="160">
        <v>0.08</v>
      </c>
      <c r="F45" s="113"/>
      <c r="G45" s="114">
        <f t="shared" ref="G45:G63" si="5">IFERROR(TRUNC(ROUND(D45*E45,2),2),0)</f>
        <v>3.88</v>
      </c>
      <c r="J45" s="157"/>
    </row>
    <row r="46" spans="1:22" x14ac:dyDescent="0.25">
      <c r="A46" s="158" t="s">
        <v>166</v>
      </c>
      <c r="B46" s="159"/>
      <c r="C46" s="161" t="s">
        <v>18</v>
      </c>
      <c r="D46" s="162">
        <v>1</v>
      </c>
      <c r="E46" s="163">
        <v>1</v>
      </c>
      <c r="F46" s="110"/>
      <c r="G46" s="114">
        <f t="shared" si="5"/>
        <v>1</v>
      </c>
      <c r="J46" s="157"/>
    </row>
    <row r="47" spans="1:22" x14ac:dyDescent="0.25">
      <c r="A47" s="158" t="s">
        <v>167</v>
      </c>
      <c r="B47" s="159"/>
      <c r="C47" s="153" t="s">
        <v>168</v>
      </c>
      <c r="D47" s="154">
        <v>0.04</v>
      </c>
      <c r="E47" s="163">
        <v>16</v>
      </c>
      <c r="F47" s="110"/>
      <c r="G47" s="114">
        <f t="shared" si="5"/>
        <v>0.64</v>
      </c>
      <c r="J47" s="157"/>
    </row>
    <row r="48" spans="1:22" x14ac:dyDescent="0.25">
      <c r="A48" s="158" t="s">
        <v>169</v>
      </c>
      <c r="B48" s="159"/>
      <c r="C48" s="153" t="s">
        <v>168</v>
      </c>
      <c r="D48" s="154">
        <v>4.8000000000000001E-2</v>
      </c>
      <c r="E48" s="163">
        <v>15</v>
      </c>
      <c r="F48" s="110"/>
      <c r="G48" s="114">
        <f t="shared" si="5"/>
        <v>0.72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156</v>
      </c>
      <c r="B51" s="159"/>
      <c r="C51" s="153" t="s">
        <v>156</v>
      </c>
      <c r="D51" s="154" t="s">
        <v>156</v>
      </c>
      <c r="E51" s="163" t="s">
        <v>156</v>
      </c>
      <c r="F51" s="110"/>
      <c r="G51" s="114">
        <f t="shared" si="5"/>
        <v>0</v>
      </c>
      <c r="J51" s="157"/>
    </row>
    <row r="52" spans="1:10" x14ac:dyDescent="0.25">
      <c r="A52" s="158" t="s">
        <v>156</v>
      </c>
      <c r="B52" s="159"/>
      <c r="C52" s="153" t="s">
        <v>156</v>
      </c>
      <c r="D52" s="154" t="s">
        <v>156</v>
      </c>
      <c r="E52" s="163" t="s">
        <v>156</v>
      </c>
      <c r="F52" s="110"/>
      <c r="G52" s="114">
        <f t="shared" si="5"/>
        <v>0</v>
      </c>
      <c r="J52" s="157"/>
    </row>
    <row r="53" spans="1:10" x14ac:dyDescent="0.25">
      <c r="A53" s="158" t="s">
        <v>156</v>
      </c>
      <c r="B53" s="159"/>
      <c r="C53" s="153" t="s">
        <v>156</v>
      </c>
      <c r="D53" s="154" t="s">
        <v>156</v>
      </c>
      <c r="E53" s="163" t="s">
        <v>156</v>
      </c>
      <c r="F53" s="110"/>
      <c r="G53" s="114">
        <f t="shared" si="5"/>
        <v>0</v>
      </c>
      <c r="J53" s="157"/>
    </row>
    <row r="54" spans="1:10" x14ac:dyDescent="0.25">
      <c r="A54" s="158" t="s">
        <v>156</v>
      </c>
      <c r="B54" s="159"/>
      <c r="C54" s="153" t="s">
        <v>156</v>
      </c>
      <c r="D54" s="154" t="s">
        <v>156</v>
      </c>
      <c r="E54" s="163" t="s">
        <v>156</v>
      </c>
      <c r="F54" s="110"/>
      <c r="G54" s="114">
        <f t="shared" si="5"/>
        <v>0</v>
      </c>
      <c r="J54" s="157"/>
    </row>
    <row r="55" spans="1:10" x14ac:dyDescent="0.25">
      <c r="A55" s="144" t="s">
        <v>156</v>
      </c>
      <c r="B55" s="107"/>
      <c r="C55" s="153" t="s">
        <v>156</v>
      </c>
      <c r="D55" s="154" t="s">
        <v>156</v>
      </c>
      <c r="E55" s="144" t="s">
        <v>156</v>
      </c>
      <c r="F55" s="110"/>
      <c r="G55" s="114">
        <f t="shared" si="5"/>
        <v>0</v>
      </c>
    </row>
    <row r="56" spans="1:10" x14ac:dyDescent="0.25">
      <c r="A56" s="158" t="s">
        <v>156</v>
      </c>
      <c r="B56" s="159"/>
      <c r="C56" s="153" t="s">
        <v>156</v>
      </c>
      <c r="D56" s="154" t="s">
        <v>156</v>
      </c>
      <c r="E56" s="163" t="s">
        <v>156</v>
      </c>
      <c r="F56" s="110"/>
      <c r="G56" s="114">
        <f t="shared" si="5"/>
        <v>0</v>
      </c>
      <c r="J56" s="157"/>
    </row>
    <row r="57" spans="1:10" x14ac:dyDescent="0.25">
      <c r="A57" s="158" t="s">
        <v>156</v>
      </c>
      <c r="B57" s="159"/>
      <c r="C57" s="153" t="s">
        <v>156</v>
      </c>
      <c r="D57" s="154" t="s">
        <v>156</v>
      </c>
      <c r="E57" s="163" t="s">
        <v>156</v>
      </c>
      <c r="F57" s="110"/>
      <c r="G57" s="114">
        <f t="shared" si="5"/>
        <v>0</v>
      </c>
      <c r="J57" s="157"/>
    </row>
    <row r="58" spans="1:10" x14ac:dyDescent="0.25">
      <c r="A58" s="158" t="s">
        <v>156</v>
      </c>
      <c r="B58" s="159"/>
      <c r="C58" s="153" t="s">
        <v>156</v>
      </c>
      <c r="D58" s="154" t="s">
        <v>156</v>
      </c>
      <c r="E58" s="163" t="s">
        <v>156</v>
      </c>
      <c r="F58" s="110"/>
      <c r="G58" s="114">
        <f t="shared" si="5"/>
        <v>0</v>
      </c>
      <c r="J58" s="157"/>
    </row>
    <row r="59" spans="1:10" x14ac:dyDescent="0.25">
      <c r="A59" s="158" t="s">
        <v>156</v>
      </c>
      <c r="B59" s="159"/>
      <c r="C59" s="153" t="s">
        <v>156</v>
      </c>
      <c r="D59" s="154" t="s">
        <v>156</v>
      </c>
      <c r="E59" s="163" t="s">
        <v>156</v>
      </c>
      <c r="F59" s="110"/>
      <c r="G59" s="114">
        <f t="shared" si="5"/>
        <v>0</v>
      </c>
      <c r="J59" s="157"/>
    </row>
    <row r="60" spans="1:10" x14ac:dyDescent="0.25">
      <c r="A60" s="158" t="s">
        <v>156</v>
      </c>
      <c r="B60" s="159"/>
      <c r="C60" s="153" t="s">
        <v>156</v>
      </c>
      <c r="D60" s="154" t="s">
        <v>156</v>
      </c>
      <c r="E60" s="163" t="s">
        <v>156</v>
      </c>
      <c r="F60" s="110"/>
      <c r="G60" s="114">
        <f t="shared" si="5"/>
        <v>0</v>
      </c>
      <c r="J60" s="157"/>
    </row>
    <row r="61" spans="1:10" x14ac:dyDescent="0.25">
      <c r="A61" s="144" t="s">
        <v>156</v>
      </c>
      <c r="B61" s="107"/>
      <c r="C61" s="114" t="s">
        <v>156</v>
      </c>
      <c r="D61" s="114" t="s">
        <v>156</v>
      </c>
      <c r="E61" s="144" t="s">
        <v>156</v>
      </c>
      <c r="F61" s="110"/>
      <c r="G61" s="114">
        <f t="shared" si="5"/>
        <v>0</v>
      </c>
    </row>
    <row r="62" spans="1:10" x14ac:dyDescent="0.25">
      <c r="A62" s="144" t="s">
        <v>156</v>
      </c>
      <c r="B62" s="107"/>
      <c r="C62" s="114" t="s">
        <v>156</v>
      </c>
      <c r="D62" s="114" t="s">
        <v>156</v>
      </c>
      <c r="E62" s="144" t="s">
        <v>156</v>
      </c>
      <c r="F62" s="110"/>
      <c r="G62" s="114">
        <f t="shared" si="5"/>
        <v>0</v>
      </c>
    </row>
    <row r="63" spans="1:10" x14ac:dyDescent="0.25">
      <c r="A63" s="164" t="s">
        <v>156</v>
      </c>
      <c r="B63" s="122"/>
      <c r="C63" s="121" t="s">
        <v>156</v>
      </c>
      <c r="D63" s="121" t="s">
        <v>156</v>
      </c>
      <c r="E63" s="164" t="s">
        <v>156</v>
      </c>
      <c r="F63" s="124"/>
      <c r="G63" s="114">
        <f t="shared" si="5"/>
        <v>0</v>
      </c>
    </row>
    <row r="64" spans="1:10" x14ac:dyDescent="0.25">
      <c r="A64" s="146" t="s">
        <v>156</v>
      </c>
      <c r="B64" s="127"/>
      <c r="C64" s="126" t="s">
        <v>156</v>
      </c>
      <c r="D64" s="126" t="s">
        <v>156</v>
      </c>
      <c r="E64" s="146" t="s">
        <v>156</v>
      </c>
      <c r="F64" s="147"/>
      <c r="G64" s="147">
        <f>TRUNC(ROUND(SUM(G44:G63),2),2)</f>
        <v>53.24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0.32</v>
      </c>
      <c r="F69" s="110"/>
      <c r="G69" s="114">
        <f>IFERROR(TRUNC(ROUND(D69*E69,2),2),0)</f>
        <v>0.32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0.32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61.73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4.63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4.63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70.989999999999995</v>
      </c>
      <c r="U75" t="s">
        <v>144</v>
      </c>
      <c r="V75">
        <f>+TRUNC(ROUND(G29+G40+G71+G73+G74,2),2)</f>
        <v>17.75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53.24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30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0.57101000000000002</v>
      </c>
      <c r="F12" s="110"/>
      <c r="G12" s="111">
        <f>IFERROR(TRUNC(ROUND(D12*E12,2),2),0)</f>
        <v>2.4300000000000002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0.57101000000000002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0.57101000000000002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0.57101000000000002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0</v>
      </c>
      <c r="C16" s="107">
        <v>0.5</v>
      </c>
      <c r="D16" s="108">
        <f t="shared" si="0"/>
        <v>0</v>
      </c>
      <c r="E16" s="109">
        <v>0.57101000000000002</v>
      </c>
      <c r="F16" s="110"/>
      <c r="G16" s="111">
        <f t="shared" si="1"/>
        <v>0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0.57101000000000002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1</v>
      </c>
      <c r="C18" s="107">
        <v>0.15</v>
      </c>
      <c r="D18" s="108">
        <f t="shared" si="0"/>
        <v>0.15</v>
      </c>
      <c r="E18" s="109">
        <v>0.57101000000000002</v>
      </c>
      <c r="F18" s="110"/>
      <c r="G18" s="111">
        <f t="shared" si="1"/>
        <v>0.09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0.57101000000000002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0.57101000000000002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0.57101000000000002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1</v>
      </c>
      <c r="C22" s="107">
        <v>0.17</v>
      </c>
      <c r="D22" s="108">
        <f t="shared" si="0"/>
        <v>0.17</v>
      </c>
      <c r="E22" s="109">
        <v>0.57101000000000002</v>
      </c>
      <c r="F22" s="110"/>
      <c r="G22" s="111">
        <f t="shared" si="1"/>
        <v>0.1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1</v>
      </c>
      <c r="C23" s="107">
        <v>0.05</v>
      </c>
      <c r="D23" s="108">
        <f t="shared" si="0"/>
        <v>0.05</v>
      </c>
      <c r="E23" s="109">
        <v>0.57101000000000002</v>
      </c>
      <c r="F23" s="110"/>
      <c r="G23" s="111">
        <f t="shared" si="1"/>
        <v>0.03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3</v>
      </c>
      <c r="C24" s="107">
        <v>0.05</v>
      </c>
      <c r="D24" s="108">
        <f t="shared" si="0"/>
        <v>0.15</v>
      </c>
      <c r="E24" s="109">
        <v>0.57101000000000002</v>
      </c>
      <c r="F24" s="110"/>
      <c r="G24" s="111">
        <f t="shared" si="1"/>
        <v>0.09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1</v>
      </c>
      <c r="C25" s="107">
        <v>0.05</v>
      </c>
      <c r="D25" s="108">
        <f t="shared" si="0"/>
        <v>0.05</v>
      </c>
      <c r="E25" s="109">
        <v>0.57101000000000002</v>
      </c>
      <c r="F25" s="110"/>
      <c r="G25" s="111">
        <f t="shared" si="1"/>
        <v>0.03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0.57101000000000002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2.77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0.57101000000000002</v>
      </c>
      <c r="F33" s="110"/>
      <c r="G33" s="110">
        <f t="shared" ref="G33:G38" si="4">IFERROR(TRUNC(ROUND(D33*E33,2),2),0)</f>
        <v>2.31</v>
      </c>
    </row>
    <row r="34" spans="1:22" x14ac:dyDescent="0.25">
      <c r="A34" s="114" t="s">
        <v>123</v>
      </c>
      <c r="B34" s="144">
        <v>1</v>
      </c>
      <c r="C34" s="114">
        <v>3.65</v>
      </c>
      <c r="D34" s="108">
        <f t="shared" si="3"/>
        <v>3.65</v>
      </c>
      <c r="E34" s="107">
        <v>0.57101000000000002</v>
      </c>
      <c r="F34" s="110"/>
      <c r="G34" s="110">
        <f t="shared" si="4"/>
        <v>2.08</v>
      </c>
    </row>
    <row r="35" spans="1:22" x14ac:dyDescent="0.25">
      <c r="A35" s="114" t="s">
        <v>124</v>
      </c>
      <c r="B35" s="144">
        <v>1</v>
      </c>
      <c r="C35" s="114">
        <v>3.65</v>
      </c>
      <c r="D35" s="108">
        <f t="shared" si="3"/>
        <v>3.65</v>
      </c>
      <c r="E35" s="107">
        <v>0.57101000000000002</v>
      </c>
      <c r="F35" s="110"/>
      <c r="G35" s="110">
        <f t="shared" si="4"/>
        <v>2.08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0.57101000000000002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0.57101000000000002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6.47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x14ac:dyDescent="0.25">
      <c r="A44" s="151" t="s">
        <v>170</v>
      </c>
      <c r="B44" s="152"/>
      <c r="C44" s="153" t="s">
        <v>18</v>
      </c>
      <c r="D44" s="154">
        <v>2</v>
      </c>
      <c r="E44" s="155">
        <v>5.94</v>
      </c>
      <c r="F44" s="156"/>
      <c r="G44" s="114">
        <f>IFERROR(TRUNC(ROUND(D44*E44,2),2),0)</f>
        <v>11.88</v>
      </c>
      <c r="J44" s="157"/>
    </row>
    <row r="45" spans="1:22" x14ac:dyDescent="0.25">
      <c r="A45" s="158" t="s">
        <v>171</v>
      </c>
      <c r="B45" s="159"/>
      <c r="C45" s="153" t="s">
        <v>18</v>
      </c>
      <c r="D45" s="154">
        <v>2</v>
      </c>
      <c r="E45" s="160">
        <v>7</v>
      </c>
      <c r="F45" s="113"/>
      <c r="G45" s="114">
        <f t="shared" ref="G45:G63" si="5">IFERROR(TRUNC(ROUND(D45*E45,2),2),0)</f>
        <v>14</v>
      </c>
      <c r="J45" s="157"/>
    </row>
    <row r="46" spans="1:22" x14ac:dyDescent="0.25">
      <c r="A46" s="158" t="s">
        <v>172</v>
      </c>
      <c r="B46" s="159"/>
      <c r="C46" s="161" t="s">
        <v>18</v>
      </c>
      <c r="D46" s="162">
        <v>1</v>
      </c>
      <c r="E46" s="163">
        <v>69.319999999999993</v>
      </c>
      <c r="F46" s="110"/>
      <c r="G46" s="114">
        <f t="shared" si="5"/>
        <v>69.319999999999993</v>
      </c>
      <c r="J46" s="157"/>
    </row>
    <row r="47" spans="1:22" ht="25.5" x14ac:dyDescent="0.25">
      <c r="A47" s="158" t="s">
        <v>173</v>
      </c>
      <c r="B47" s="159"/>
      <c r="C47" s="153" t="s">
        <v>18</v>
      </c>
      <c r="D47" s="154">
        <v>1</v>
      </c>
      <c r="E47" s="163">
        <v>19.55</v>
      </c>
      <c r="F47" s="110"/>
      <c r="G47" s="114">
        <f t="shared" si="5"/>
        <v>19.55</v>
      </c>
      <c r="J47" s="157"/>
    </row>
    <row r="48" spans="1:22" ht="25.5" x14ac:dyDescent="0.25">
      <c r="A48" s="158" t="s">
        <v>174</v>
      </c>
      <c r="B48" s="159"/>
      <c r="C48" s="153" t="s">
        <v>150</v>
      </c>
      <c r="D48" s="154">
        <v>1</v>
      </c>
      <c r="E48" s="163">
        <v>5.19</v>
      </c>
      <c r="F48" s="110"/>
      <c r="G48" s="114">
        <f t="shared" si="5"/>
        <v>5.19</v>
      </c>
      <c r="J48" s="157"/>
    </row>
    <row r="49" spans="1:10" ht="25.5" x14ac:dyDescent="0.25">
      <c r="A49" s="158" t="s">
        <v>175</v>
      </c>
      <c r="B49" s="159"/>
      <c r="C49" s="153" t="s">
        <v>150</v>
      </c>
      <c r="D49" s="154">
        <v>1</v>
      </c>
      <c r="E49" s="163">
        <v>5.88</v>
      </c>
      <c r="F49" s="110"/>
      <c r="G49" s="114">
        <f t="shared" si="5"/>
        <v>5.88</v>
      </c>
      <c r="J49" s="157"/>
    </row>
    <row r="50" spans="1:10" ht="25.5" x14ac:dyDescent="0.25">
      <c r="A50" s="158" t="s">
        <v>176</v>
      </c>
      <c r="B50" s="159"/>
      <c r="C50" s="153" t="s">
        <v>150</v>
      </c>
      <c r="D50" s="154">
        <v>1</v>
      </c>
      <c r="E50" s="163">
        <v>4.24</v>
      </c>
      <c r="F50" s="110"/>
      <c r="G50" s="114">
        <f t="shared" si="5"/>
        <v>4.24</v>
      </c>
      <c r="J50" s="157"/>
    </row>
    <row r="51" spans="1:10" ht="25.5" x14ac:dyDescent="0.25">
      <c r="A51" s="158" t="s">
        <v>177</v>
      </c>
      <c r="B51" s="159"/>
      <c r="C51" s="153" t="s">
        <v>150</v>
      </c>
      <c r="D51" s="154">
        <v>1</v>
      </c>
      <c r="E51" s="163">
        <v>0.65</v>
      </c>
      <c r="F51" s="110"/>
      <c r="G51" s="114">
        <f t="shared" si="5"/>
        <v>0.65</v>
      </c>
      <c r="J51" s="157"/>
    </row>
    <row r="52" spans="1:10" x14ac:dyDescent="0.25">
      <c r="A52" s="158" t="s">
        <v>178</v>
      </c>
      <c r="B52" s="159"/>
      <c r="C52" s="153" t="s">
        <v>18</v>
      </c>
      <c r="D52" s="154">
        <v>1</v>
      </c>
      <c r="E52" s="163">
        <v>1.57</v>
      </c>
      <c r="F52" s="110"/>
      <c r="G52" s="114">
        <f t="shared" si="5"/>
        <v>1.57</v>
      </c>
      <c r="J52" s="157"/>
    </row>
    <row r="53" spans="1:10" x14ac:dyDescent="0.25">
      <c r="A53" s="158" t="s">
        <v>156</v>
      </c>
      <c r="B53" s="159"/>
      <c r="C53" s="153" t="s">
        <v>156</v>
      </c>
      <c r="D53" s="154" t="s">
        <v>156</v>
      </c>
      <c r="E53" s="163" t="s">
        <v>156</v>
      </c>
      <c r="F53" s="110"/>
      <c r="G53" s="114">
        <f t="shared" si="5"/>
        <v>0</v>
      </c>
      <c r="J53" s="157"/>
    </row>
    <row r="54" spans="1:10" x14ac:dyDescent="0.25">
      <c r="A54" s="158" t="s">
        <v>156</v>
      </c>
      <c r="B54" s="159"/>
      <c r="C54" s="153" t="s">
        <v>156</v>
      </c>
      <c r="D54" s="154" t="s">
        <v>156</v>
      </c>
      <c r="E54" s="163" t="s">
        <v>156</v>
      </c>
      <c r="F54" s="110"/>
      <c r="G54" s="114">
        <f t="shared" si="5"/>
        <v>0</v>
      </c>
      <c r="J54" s="157"/>
    </row>
    <row r="55" spans="1:10" x14ac:dyDescent="0.25">
      <c r="A55" s="144" t="s">
        <v>156</v>
      </c>
      <c r="B55" s="107"/>
      <c r="C55" s="153" t="s">
        <v>156</v>
      </c>
      <c r="D55" s="154" t="s">
        <v>156</v>
      </c>
      <c r="E55" s="144" t="s">
        <v>156</v>
      </c>
      <c r="F55" s="110"/>
      <c r="G55" s="114">
        <f t="shared" si="5"/>
        <v>0</v>
      </c>
    </row>
    <row r="56" spans="1:10" x14ac:dyDescent="0.25">
      <c r="A56" s="158" t="s">
        <v>156</v>
      </c>
      <c r="B56" s="159"/>
      <c r="C56" s="153" t="s">
        <v>156</v>
      </c>
      <c r="D56" s="154" t="s">
        <v>156</v>
      </c>
      <c r="E56" s="163" t="s">
        <v>156</v>
      </c>
      <c r="F56" s="110"/>
      <c r="G56" s="114">
        <f t="shared" si="5"/>
        <v>0</v>
      </c>
      <c r="J56" s="157"/>
    </row>
    <row r="57" spans="1:10" x14ac:dyDescent="0.25">
      <c r="A57" s="158" t="s">
        <v>156</v>
      </c>
      <c r="B57" s="159"/>
      <c r="C57" s="153" t="s">
        <v>156</v>
      </c>
      <c r="D57" s="154" t="s">
        <v>156</v>
      </c>
      <c r="E57" s="163" t="s">
        <v>156</v>
      </c>
      <c r="F57" s="110"/>
      <c r="G57" s="114">
        <f t="shared" si="5"/>
        <v>0</v>
      </c>
      <c r="J57" s="157"/>
    </row>
    <row r="58" spans="1:10" x14ac:dyDescent="0.25">
      <c r="A58" s="158" t="s">
        <v>156</v>
      </c>
      <c r="B58" s="159"/>
      <c r="C58" s="153" t="s">
        <v>156</v>
      </c>
      <c r="D58" s="154" t="s">
        <v>156</v>
      </c>
      <c r="E58" s="163" t="s">
        <v>156</v>
      </c>
      <c r="F58" s="110"/>
      <c r="G58" s="114">
        <f t="shared" si="5"/>
        <v>0</v>
      </c>
      <c r="J58" s="157"/>
    </row>
    <row r="59" spans="1:10" x14ac:dyDescent="0.25">
      <c r="A59" s="158" t="s">
        <v>156</v>
      </c>
      <c r="B59" s="159"/>
      <c r="C59" s="153" t="s">
        <v>156</v>
      </c>
      <c r="D59" s="154" t="s">
        <v>156</v>
      </c>
      <c r="E59" s="163" t="s">
        <v>156</v>
      </c>
      <c r="F59" s="110"/>
      <c r="G59" s="114">
        <f t="shared" si="5"/>
        <v>0</v>
      </c>
      <c r="J59" s="157"/>
    </row>
    <row r="60" spans="1:10" x14ac:dyDescent="0.25">
      <c r="A60" s="158" t="s">
        <v>156</v>
      </c>
      <c r="B60" s="159"/>
      <c r="C60" s="153" t="s">
        <v>156</v>
      </c>
      <c r="D60" s="154" t="s">
        <v>156</v>
      </c>
      <c r="E60" s="163" t="s">
        <v>156</v>
      </c>
      <c r="F60" s="110"/>
      <c r="G60" s="114">
        <f t="shared" si="5"/>
        <v>0</v>
      </c>
      <c r="J60" s="157"/>
    </row>
    <row r="61" spans="1:10" x14ac:dyDescent="0.25">
      <c r="A61" s="144" t="s">
        <v>156</v>
      </c>
      <c r="B61" s="107"/>
      <c r="C61" s="114" t="s">
        <v>156</v>
      </c>
      <c r="D61" s="114" t="s">
        <v>156</v>
      </c>
      <c r="E61" s="144" t="s">
        <v>156</v>
      </c>
      <c r="F61" s="110"/>
      <c r="G61" s="114">
        <f t="shared" si="5"/>
        <v>0</v>
      </c>
    </row>
    <row r="62" spans="1:10" x14ac:dyDescent="0.25">
      <c r="A62" s="144" t="s">
        <v>156</v>
      </c>
      <c r="B62" s="107"/>
      <c r="C62" s="114" t="s">
        <v>156</v>
      </c>
      <c r="D62" s="114" t="s">
        <v>156</v>
      </c>
      <c r="E62" s="144" t="s">
        <v>156</v>
      </c>
      <c r="F62" s="110"/>
      <c r="G62" s="114">
        <f t="shared" si="5"/>
        <v>0</v>
      </c>
    </row>
    <row r="63" spans="1:10" x14ac:dyDescent="0.25">
      <c r="A63" s="164" t="s">
        <v>156</v>
      </c>
      <c r="B63" s="122"/>
      <c r="C63" s="121" t="s">
        <v>156</v>
      </c>
      <c r="D63" s="121" t="s">
        <v>156</v>
      </c>
      <c r="E63" s="164" t="s">
        <v>156</v>
      </c>
      <c r="F63" s="124"/>
      <c r="G63" s="114">
        <f t="shared" si="5"/>
        <v>0</v>
      </c>
    </row>
    <row r="64" spans="1:10" x14ac:dyDescent="0.25">
      <c r="A64" s="146" t="s">
        <v>156</v>
      </c>
      <c r="B64" s="127"/>
      <c r="C64" s="126" t="s">
        <v>156</v>
      </c>
      <c r="D64" s="126" t="s">
        <v>156</v>
      </c>
      <c r="E64" s="146" t="s">
        <v>156</v>
      </c>
      <c r="F64" s="147"/>
      <c r="G64" s="147">
        <f>TRUNC(ROUND(SUM(G44:G63),2),2)</f>
        <v>132.28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2</v>
      </c>
      <c r="F69" s="110"/>
      <c r="G69" s="114">
        <f>IFERROR(TRUNC(ROUND(D69*E69,2),2),0)</f>
        <v>2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2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143.52000000000001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2.5000000000000001E-2</v>
      </c>
      <c r="G73" s="126">
        <f>TRUNC(ROUND(G72*F73,2),2)</f>
        <v>3.59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2.5000000000000001E-2</v>
      </c>
      <c r="G74" s="126">
        <f>TRUNC(ROUND(G72*F74,2),2)</f>
        <v>3.59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150.69999999999999</v>
      </c>
      <c r="U75" t="s">
        <v>144</v>
      </c>
      <c r="V75">
        <f>+TRUNC(ROUND(G29+G40+G71+G73+G74,2),2)</f>
        <v>18.420000000000002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132.28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31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0.20674500000000001</v>
      </c>
      <c r="F12" s="110"/>
      <c r="G12" s="111">
        <f>IFERROR(TRUNC(ROUND(D12*E12,2),2),0)</f>
        <v>0.88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0.20674500000000001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0.20674500000000001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0.20674500000000001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2</v>
      </c>
      <c r="C16" s="107">
        <v>0.5</v>
      </c>
      <c r="D16" s="108">
        <f t="shared" si="0"/>
        <v>1</v>
      </c>
      <c r="E16" s="109">
        <v>0.20674500000000001</v>
      </c>
      <c r="F16" s="110"/>
      <c r="G16" s="111">
        <f t="shared" si="1"/>
        <v>0.21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0.20674500000000001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0</v>
      </c>
      <c r="C18" s="107">
        <v>0.15</v>
      </c>
      <c r="D18" s="108">
        <f t="shared" si="0"/>
        <v>0</v>
      </c>
      <c r="E18" s="109">
        <v>0.20674500000000001</v>
      </c>
      <c r="F18" s="110"/>
      <c r="G18" s="111">
        <f t="shared" si="1"/>
        <v>0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0.20674500000000001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2</v>
      </c>
      <c r="C20" s="107">
        <v>0.2</v>
      </c>
      <c r="D20" s="108">
        <f t="shared" si="0"/>
        <v>0.4</v>
      </c>
      <c r="E20" s="109">
        <v>0.20674500000000001</v>
      </c>
      <c r="F20" s="110"/>
      <c r="G20" s="111">
        <f t="shared" si="1"/>
        <v>0.08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2</v>
      </c>
      <c r="C21" s="107">
        <v>0.2</v>
      </c>
      <c r="D21" s="108">
        <f t="shared" si="0"/>
        <v>0.4</v>
      </c>
      <c r="E21" s="109">
        <v>0.20674500000000001</v>
      </c>
      <c r="F21" s="110"/>
      <c r="G21" s="111">
        <f t="shared" si="1"/>
        <v>0.08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3</v>
      </c>
      <c r="C22" s="107">
        <v>0.17</v>
      </c>
      <c r="D22" s="108">
        <f t="shared" si="0"/>
        <v>0.51</v>
      </c>
      <c r="E22" s="109">
        <v>0.20674500000000001</v>
      </c>
      <c r="F22" s="110"/>
      <c r="G22" s="111">
        <f t="shared" si="1"/>
        <v>0.11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0</v>
      </c>
      <c r="C23" s="107">
        <v>0.05</v>
      </c>
      <c r="D23" s="108">
        <f t="shared" si="0"/>
        <v>0</v>
      </c>
      <c r="E23" s="109">
        <v>0.20674500000000001</v>
      </c>
      <c r="F23" s="110"/>
      <c r="G23" s="111">
        <f t="shared" si="1"/>
        <v>0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3</v>
      </c>
      <c r="C24" s="107">
        <v>0.05</v>
      </c>
      <c r="D24" s="108">
        <f t="shared" si="0"/>
        <v>0.15</v>
      </c>
      <c r="E24" s="109">
        <v>0.20674500000000001</v>
      </c>
      <c r="F24" s="110"/>
      <c r="G24" s="111">
        <f t="shared" si="1"/>
        <v>0.03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0.20674500000000001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 t="s">
        <v>156</v>
      </c>
      <c r="C26" s="107">
        <v>2</v>
      </c>
      <c r="D26" s="108">
        <f t="shared" si="0"/>
        <v>0</v>
      </c>
      <c r="E26" s="109">
        <v>0.20674500000000001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1.39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0.20674500000000001</v>
      </c>
      <c r="F33" s="110"/>
      <c r="G33" s="110">
        <f t="shared" ref="G33:G38" si="4">IFERROR(TRUNC(ROUND(D33*E33,2),2),0)</f>
        <v>0.84</v>
      </c>
    </row>
    <row r="34" spans="1:22" x14ac:dyDescent="0.25">
      <c r="A34" s="114" t="s">
        <v>123</v>
      </c>
      <c r="B34" s="144">
        <v>1</v>
      </c>
      <c r="C34" s="114">
        <v>3.65</v>
      </c>
      <c r="D34" s="108">
        <f t="shared" si="3"/>
        <v>3.65</v>
      </c>
      <c r="E34" s="107">
        <v>0.20674500000000001</v>
      </c>
      <c r="F34" s="110"/>
      <c r="G34" s="110">
        <f t="shared" si="4"/>
        <v>0.75</v>
      </c>
    </row>
    <row r="35" spans="1:22" x14ac:dyDescent="0.25">
      <c r="A35" s="114" t="s">
        <v>124</v>
      </c>
      <c r="B35" s="144">
        <v>1</v>
      </c>
      <c r="C35" s="114">
        <v>3.65</v>
      </c>
      <c r="D35" s="108">
        <f t="shared" si="3"/>
        <v>3.65</v>
      </c>
      <c r="E35" s="107">
        <v>0.20674500000000001</v>
      </c>
      <c r="F35" s="110"/>
      <c r="G35" s="110">
        <f t="shared" si="4"/>
        <v>0.75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0.20674500000000001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0.20674500000000001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2.34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ht="25.5" x14ac:dyDescent="0.25">
      <c r="A44" s="151" t="s">
        <v>179</v>
      </c>
      <c r="B44" s="152"/>
      <c r="C44" s="153" t="s">
        <v>18</v>
      </c>
      <c r="D44" s="154">
        <v>1</v>
      </c>
      <c r="E44" s="155">
        <v>3.77</v>
      </c>
      <c r="F44" s="156"/>
      <c r="G44" s="114">
        <f>IFERROR(TRUNC(ROUND(D44*E44,2),2),0)</f>
        <v>3.77</v>
      </c>
      <c r="J44" s="157"/>
    </row>
    <row r="45" spans="1:22" x14ac:dyDescent="0.25">
      <c r="A45" s="158" t="s">
        <v>180</v>
      </c>
      <c r="B45" s="159"/>
      <c r="C45" s="153" t="s">
        <v>150</v>
      </c>
      <c r="D45" s="154">
        <v>1</v>
      </c>
      <c r="E45" s="160">
        <v>1.26</v>
      </c>
      <c r="F45" s="113"/>
      <c r="G45" s="114">
        <f t="shared" ref="G45:G63" si="5">IFERROR(TRUNC(ROUND(D45*E45,2),2),0)</f>
        <v>1.26</v>
      </c>
      <c r="J45" s="157"/>
    </row>
    <row r="46" spans="1:22" x14ac:dyDescent="0.25">
      <c r="A46" s="158" t="s">
        <v>181</v>
      </c>
      <c r="B46" s="159"/>
      <c r="C46" s="161" t="s">
        <v>18</v>
      </c>
      <c r="D46" s="162">
        <v>1</v>
      </c>
      <c r="E46" s="163">
        <v>10.5</v>
      </c>
      <c r="F46" s="110"/>
      <c r="G46" s="114">
        <f t="shared" si="5"/>
        <v>10.5</v>
      </c>
      <c r="J46" s="157"/>
    </row>
    <row r="47" spans="1:22" ht="25.5" x14ac:dyDescent="0.25">
      <c r="A47" s="158" t="s">
        <v>182</v>
      </c>
      <c r="B47" s="159"/>
      <c r="C47" s="153" t="s">
        <v>18</v>
      </c>
      <c r="D47" s="154">
        <v>1</v>
      </c>
      <c r="E47" s="163">
        <v>5.88</v>
      </c>
      <c r="F47" s="110"/>
      <c r="G47" s="114">
        <f t="shared" si="5"/>
        <v>5.88</v>
      </c>
      <c r="J47" s="157"/>
    </row>
    <row r="48" spans="1:22" x14ac:dyDescent="0.25">
      <c r="A48" s="158" t="s">
        <v>183</v>
      </c>
      <c r="B48" s="159"/>
      <c r="C48" s="153" t="s">
        <v>18</v>
      </c>
      <c r="D48" s="154">
        <v>1</v>
      </c>
      <c r="E48" s="163">
        <v>2.4900000000000002</v>
      </c>
      <c r="F48" s="110"/>
      <c r="G48" s="114">
        <f t="shared" si="5"/>
        <v>2.4900000000000002</v>
      </c>
      <c r="J48" s="157"/>
    </row>
    <row r="49" spans="1:10" x14ac:dyDescent="0.25">
      <c r="A49" s="158" t="s">
        <v>184</v>
      </c>
      <c r="B49" s="159"/>
      <c r="C49" s="153" t="s">
        <v>18</v>
      </c>
      <c r="D49" s="154">
        <v>1</v>
      </c>
      <c r="E49" s="163">
        <v>1.64</v>
      </c>
      <c r="F49" s="110"/>
      <c r="G49" s="114">
        <f t="shared" si="5"/>
        <v>1.64</v>
      </c>
      <c r="J49" s="157"/>
    </row>
    <row r="50" spans="1:10" x14ac:dyDescent="0.25">
      <c r="A50" s="158" t="s">
        <v>156</v>
      </c>
      <c r="B50" s="159"/>
      <c r="C50" s="153" t="s">
        <v>156</v>
      </c>
      <c r="D50" s="154" t="s">
        <v>156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156</v>
      </c>
      <c r="B51" s="159"/>
      <c r="C51" s="153" t="s">
        <v>156</v>
      </c>
      <c r="D51" s="154" t="s">
        <v>156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156</v>
      </c>
      <c r="B52" s="159"/>
      <c r="C52" s="153" t="s">
        <v>156</v>
      </c>
      <c r="D52" s="154" t="s">
        <v>156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156</v>
      </c>
      <c r="B53" s="159"/>
      <c r="C53" s="153" t="s">
        <v>156</v>
      </c>
      <c r="D53" s="154" t="s">
        <v>156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156</v>
      </c>
      <c r="B54" s="159"/>
      <c r="C54" s="153" t="s">
        <v>156</v>
      </c>
      <c r="D54" s="154" t="s">
        <v>156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156</v>
      </c>
      <c r="B55" s="107"/>
      <c r="C55" s="153" t="s">
        <v>156</v>
      </c>
      <c r="D55" s="154" t="s">
        <v>156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156</v>
      </c>
      <c r="B56" s="159"/>
      <c r="C56" s="153" t="s">
        <v>156</v>
      </c>
      <c r="D56" s="154" t="s">
        <v>156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156</v>
      </c>
      <c r="B57" s="159"/>
      <c r="C57" s="153" t="s">
        <v>156</v>
      </c>
      <c r="D57" s="154" t="s">
        <v>156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156</v>
      </c>
      <c r="B58" s="159"/>
      <c r="C58" s="153" t="s">
        <v>156</v>
      </c>
      <c r="D58" s="154" t="s">
        <v>156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156</v>
      </c>
      <c r="B59" s="159"/>
      <c r="C59" s="153" t="s">
        <v>156</v>
      </c>
      <c r="D59" s="154" t="s">
        <v>156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156</v>
      </c>
      <c r="B60" s="159"/>
      <c r="C60" s="153" t="s">
        <v>156</v>
      </c>
      <c r="D60" s="154" t="s">
        <v>156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156</v>
      </c>
      <c r="B61" s="107"/>
      <c r="C61" s="114" t="s">
        <v>156</v>
      </c>
      <c r="D61" s="114" t="s">
        <v>156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156</v>
      </c>
      <c r="B62" s="107"/>
      <c r="C62" s="114" t="s">
        <v>156</v>
      </c>
      <c r="D62" s="114" t="s">
        <v>156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156</v>
      </c>
      <c r="B63" s="122"/>
      <c r="C63" s="121" t="s">
        <v>156</v>
      </c>
      <c r="D63" s="121" t="s">
        <v>156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156</v>
      </c>
      <c r="B64" s="127"/>
      <c r="C64" s="126" t="s">
        <v>156</v>
      </c>
      <c r="D64" s="126" t="s">
        <v>156</v>
      </c>
      <c r="E64" s="146">
        <v>0</v>
      </c>
      <c r="F64" s="147"/>
      <c r="G64" s="147">
        <f>TRUNC(ROUND(SUM(G44:G63),2),2)</f>
        <v>25.54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6.24</v>
      </c>
      <c r="F69" s="110"/>
      <c r="G69" s="114">
        <f>IFERROR(TRUNC(ROUND(D69*E69,2),2),0)</f>
        <v>6.24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6.24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35.51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2.66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2.66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40.83</v>
      </c>
      <c r="U75" t="s">
        <v>144</v>
      </c>
      <c r="V75">
        <f>+TRUNC(ROUND(G29+G40+G71+G73+G74,2),2)</f>
        <v>15.29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25.54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32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0.187055</v>
      </c>
      <c r="F12" s="110"/>
      <c r="G12" s="111">
        <f>IFERROR(TRUNC(ROUND(D12*E12,2),2),0)</f>
        <v>0.79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0.187055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0.187055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0.187055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2</v>
      </c>
      <c r="C16" s="107">
        <v>0.5</v>
      </c>
      <c r="D16" s="108">
        <f t="shared" si="0"/>
        <v>1</v>
      </c>
      <c r="E16" s="109">
        <v>0.187055</v>
      </c>
      <c r="F16" s="110"/>
      <c r="G16" s="111">
        <f t="shared" si="1"/>
        <v>0.19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0.187055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0</v>
      </c>
      <c r="C18" s="107">
        <v>0.15</v>
      </c>
      <c r="D18" s="108">
        <f t="shared" si="0"/>
        <v>0</v>
      </c>
      <c r="E18" s="109">
        <v>0.187055</v>
      </c>
      <c r="F18" s="110"/>
      <c r="G18" s="111">
        <f t="shared" si="1"/>
        <v>0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0.187055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2</v>
      </c>
      <c r="C20" s="107">
        <v>0.2</v>
      </c>
      <c r="D20" s="108">
        <f t="shared" si="0"/>
        <v>0.4</v>
      </c>
      <c r="E20" s="109">
        <v>0.187055</v>
      </c>
      <c r="F20" s="110"/>
      <c r="G20" s="111">
        <f t="shared" si="1"/>
        <v>7.0000000000000007E-2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2</v>
      </c>
      <c r="C21" s="107">
        <v>0.2</v>
      </c>
      <c r="D21" s="108">
        <f t="shared" si="0"/>
        <v>0.4</v>
      </c>
      <c r="E21" s="109">
        <v>0.187055</v>
      </c>
      <c r="F21" s="110"/>
      <c r="G21" s="111">
        <f t="shared" si="1"/>
        <v>7.0000000000000007E-2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3</v>
      </c>
      <c r="C22" s="107">
        <v>0.17</v>
      </c>
      <c r="D22" s="108">
        <f t="shared" si="0"/>
        <v>0.51</v>
      </c>
      <c r="E22" s="109">
        <v>0.187055</v>
      </c>
      <c r="F22" s="110"/>
      <c r="G22" s="111">
        <f t="shared" si="1"/>
        <v>0.1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0</v>
      </c>
      <c r="C23" s="107">
        <v>0.05</v>
      </c>
      <c r="D23" s="108">
        <f t="shared" si="0"/>
        <v>0</v>
      </c>
      <c r="E23" s="109">
        <v>0.187055</v>
      </c>
      <c r="F23" s="110"/>
      <c r="G23" s="111">
        <f t="shared" si="1"/>
        <v>0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3</v>
      </c>
      <c r="C24" s="107">
        <v>0.05</v>
      </c>
      <c r="D24" s="108">
        <f t="shared" si="0"/>
        <v>0.15</v>
      </c>
      <c r="E24" s="109">
        <v>0.187055</v>
      </c>
      <c r="F24" s="110"/>
      <c r="G24" s="111">
        <f t="shared" si="1"/>
        <v>0.03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0.187055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0.187055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1.25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0.187055</v>
      </c>
      <c r="F33" s="110"/>
      <c r="G33" s="110">
        <f t="shared" ref="G33:G38" si="4">IFERROR(TRUNC(ROUND(D33*E33,2),2),0)</f>
        <v>0.76</v>
      </c>
    </row>
    <row r="34" spans="1:22" x14ac:dyDescent="0.25">
      <c r="A34" s="114" t="s">
        <v>123</v>
      </c>
      <c r="B34" s="144">
        <v>1</v>
      </c>
      <c r="C34" s="114">
        <v>3.65</v>
      </c>
      <c r="D34" s="108">
        <f t="shared" si="3"/>
        <v>3.65</v>
      </c>
      <c r="E34" s="107">
        <v>0.187055</v>
      </c>
      <c r="F34" s="110"/>
      <c r="G34" s="110">
        <f t="shared" si="4"/>
        <v>0.68</v>
      </c>
    </row>
    <row r="35" spans="1:22" x14ac:dyDescent="0.25">
      <c r="A35" s="114" t="s">
        <v>124</v>
      </c>
      <c r="B35" s="144">
        <v>1</v>
      </c>
      <c r="C35" s="114">
        <v>3.65</v>
      </c>
      <c r="D35" s="108">
        <f t="shared" si="3"/>
        <v>3.65</v>
      </c>
      <c r="E35" s="107">
        <v>0.187055</v>
      </c>
      <c r="F35" s="110"/>
      <c r="G35" s="110">
        <f t="shared" si="4"/>
        <v>0.68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0.187055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0.187055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2.12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ht="25.5" x14ac:dyDescent="0.25">
      <c r="A44" s="151" t="s">
        <v>179</v>
      </c>
      <c r="B44" s="152"/>
      <c r="C44" s="153" t="s">
        <v>18</v>
      </c>
      <c r="D44" s="154">
        <v>1</v>
      </c>
      <c r="E44" s="155">
        <v>3.77</v>
      </c>
      <c r="F44" s="156"/>
      <c r="G44" s="114">
        <f>IFERROR(TRUNC(ROUND(D44*E44,2),2),0)</f>
        <v>3.77</v>
      </c>
      <c r="J44" s="157"/>
    </row>
    <row r="45" spans="1:22" x14ac:dyDescent="0.25">
      <c r="A45" s="158" t="s">
        <v>180</v>
      </c>
      <c r="B45" s="159"/>
      <c r="C45" s="153" t="s">
        <v>150</v>
      </c>
      <c r="D45" s="154">
        <v>2</v>
      </c>
      <c r="E45" s="160">
        <v>1.26</v>
      </c>
      <c r="F45" s="113"/>
      <c r="G45" s="114">
        <f t="shared" ref="G45:G63" si="5">IFERROR(TRUNC(ROUND(D45*E45,2),2),0)</f>
        <v>2.52</v>
      </c>
      <c r="J45" s="157"/>
    </row>
    <row r="46" spans="1:22" x14ac:dyDescent="0.25">
      <c r="A46" s="158" t="s">
        <v>181</v>
      </c>
      <c r="B46" s="159"/>
      <c r="C46" s="161" t="s">
        <v>18</v>
      </c>
      <c r="D46" s="162">
        <v>2</v>
      </c>
      <c r="E46" s="163">
        <v>10.5</v>
      </c>
      <c r="F46" s="110"/>
      <c r="G46" s="114">
        <f t="shared" si="5"/>
        <v>21</v>
      </c>
      <c r="J46" s="157"/>
    </row>
    <row r="47" spans="1:22" ht="25.5" x14ac:dyDescent="0.25">
      <c r="A47" s="158" t="s">
        <v>182</v>
      </c>
      <c r="B47" s="159"/>
      <c r="C47" s="153" t="s">
        <v>18</v>
      </c>
      <c r="D47" s="154">
        <v>2</v>
      </c>
      <c r="E47" s="163">
        <v>5.88</v>
      </c>
      <c r="F47" s="110"/>
      <c r="G47" s="114">
        <f t="shared" si="5"/>
        <v>11.76</v>
      </c>
      <c r="J47" s="157"/>
    </row>
    <row r="48" spans="1:22" x14ac:dyDescent="0.25">
      <c r="A48" s="158" t="s">
        <v>183</v>
      </c>
      <c r="B48" s="159"/>
      <c r="C48" s="153" t="s">
        <v>18</v>
      </c>
      <c r="D48" s="154">
        <v>2</v>
      </c>
      <c r="E48" s="163">
        <v>2.4900000000000002</v>
      </c>
      <c r="F48" s="110"/>
      <c r="G48" s="114">
        <f t="shared" si="5"/>
        <v>4.9800000000000004</v>
      </c>
      <c r="J48" s="157"/>
    </row>
    <row r="49" spans="1:10" x14ac:dyDescent="0.25">
      <c r="A49" s="158" t="s">
        <v>184</v>
      </c>
      <c r="B49" s="159"/>
      <c r="C49" s="153" t="s">
        <v>18</v>
      </c>
      <c r="D49" s="154">
        <v>2</v>
      </c>
      <c r="E49" s="163">
        <v>1.64</v>
      </c>
      <c r="F49" s="110"/>
      <c r="G49" s="114">
        <f t="shared" si="5"/>
        <v>3.28</v>
      </c>
      <c r="J49" s="157"/>
    </row>
    <row r="50" spans="1:10" ht="25.5" x14ac:dyDescent="0.25">
      <c r="A50" s="158" t="s">
        <v>185</v>
      </c>
      <c r="B50" s="159"/>
      <c r="C50" s="153" t="s">
        <v>18</v>
      </c>
      <c r="D50" s="154">
        <v>1</v>
      </c>
      <c r="E50" s="163">
        <v>3.8</v>
      </c>
      <c r="F50" s="110"/>
      <c r="G50" s="114">
        <f t="shared" si="5"/>
        <v>3.8</v>
      </c>
      <c r="J50" s="157"/>
    </row>
    <row r="51" spans="1:10" x14ac:dyDescent="0.25">
      <c r="A51" s="158" t="s">
        <v>186</v>
      </c>
      <c r="B51" s="159"/>
      <c r="C51" s="153" t="s">
        <v>18</v>
      </c>
      <c r="D51" s="154">
        <v>1</v>
      </c>
      <c r="E51" s="163">
        <v>5.45</v>
      </c>
      <c r="F51" s="110"/>
      <c r="G51" s="114">
        <f t="shared" si="5"/>
        <v>5.45</v>
      </c>
      <c r="J51" s="157"/>
    </row>
    <row r="52" spans="1:10" x14ac:dyDescent="0.25">
      <c r="A52" s="158" t="s">
        <v>187</v>
      </c>
      <c r="B52" s="159"/>
      <c r="C52" s="153" t="s">
        <v>38</v>
      </c>
      <c r="D52" s="154">
        <v>2</v>
      </c>
      <c r="E52" s="163">
        <v>0.45</v>
      </c>
      <c r="F52" s="110"/>
      <c r="G52" s="114">
        <f t="shared" si="5"/>
        <v>0.9</v>
      </c>
      <c r="J52" s="157"/>
    </row>
    <row r="53" spans="1:10" ht="25.5" x14ac:dyDescent="0.25">
      <c r="A53" s="158" t="s">
        <v>188</v>
      </c>
      <c r="B53" s="159"/>
      <c r="C53" s="153" t="s">
        <v>18</v>
      </c>
      <c r="D53" s="154">
        <v>1</v>
      </c>
      <c r="E53" s="163">
        <v>1.63</v>
      </c>
      <c r="F53" s="110"/>
      <c r="G53" s="114">
        <f t="shared" si="5"/>
        <v>1.63</v>
      </c>
      <c r="J53" s="157"/>
    </row>
    <row r="54" spans="1:10" x14ac:dyDescent="0.25">
      <c r="A54" s="158" t="s">
        <v>156</v>
      </c>
      <c r="B54" s="159"/>
      <c r="C54" s="153" t="s">
        <v>156</v>
      </c>
      <c r="D54" s="154" t="s">
        <v>156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156</v>
      </c>
      <c r="B55" s="107"/>
      <c r="C55" s="153" t="s">
        <v>156</v>
      </c>
      <c r="D55" s="154" t="s">
        <v>156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156</v>
      </c>
      <c r="B56" s="159"/>
      <c r="C56" s="153" t="s">
        <v>156</v>
      </c>
      <c r="D56" s="154" t="s">
        <v>156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156</v>
      </c>
      <c r="B57" s="159"/>
      <c r="C57" s="153" t="s">
        <v>156</v>
      </c>
      <c r="D57" s="154" t="s">
        <v>156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156</v>
      </c>
      <c r="B58" s="159"/>
      <c r="C58" s="153" t="s">
        <v>156</v>
      </c>
      <c r="D58" s="154" t="s">
        <v>156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156</v>
      </c>
      <c r="B59" s="159"/>
      <c r="C59" s="153" t="s">
        <v>156</v>
      </c>
      <c r="D59" s="154" t="s">
        <v>156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156</v>
      </c>
      <c r="B60" s="159"/>
      <c r="C60" s="153" t="s">
        <v>156</v>
      </c>
      <c r="D60" s="154" t="s">
        <v>156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156</v>
      </c>
      <c r="B61" s="107"/>
      <c r="C61" s="114" t="s">
        <v>156</v>
      </c>
      <c r="D61" s="114" t="s">
        <v>156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156</v>
      </c>
      <c r="B62" s="107"/>
      <c r="C62" s="114" t="s">
        <v>156</v>
      </c>
      <c r="D62" s="114" t="s">
        <v>156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156</v>
      </c>
      <c r="B63" s="122"/>
      <c r="C63" s="121" t="s">
        <v>156</v>
      </c>
      <c r="D63" s="121" t="s">
        <v>156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156</v>
      </c>
      <c r="B64" s="127"/>
      <c r="C64" s="126" t="s">
        <v>156</v>
      </c>
      <c r="D64" s="126" t="s">
        <v>156</v>
      </c>
      <c r="E64" s="146">
        <v>0</v>
      </c>
      <c r="F64" s="147"/>
      <c r="G64" s="147">
        <f>TRUNC(ROUND(SUM(G44:G63),2),2)</f>
        <v>59.09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11.26</v>
      </c>
      <c r="F69" s="110"/>
      <c r="G69" s="114">
        <f>IFERROR(TRUNC(ROUND(D69*E69,2),2),0)</f>
        <v>11.26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11.26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73.72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2.5000000000000001E-2</v>
      </c>
      <c r="G73" s="126">
        <f>TRUNC(ROUND(G72*F73,2),2)</f>
        <v>1.84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2.5000000000000001E-2</v>
      </c>
      <c r="G74" s="126">
        <f>TRUNC(ROUND(G72*F74,2),2)</f>
        <v>1.84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77.400000000000006</v>
      </c>
      <c r="U75" t="s">
        <v>144</v>
      </c>
      <c r="V75">
        <f>+TRUNC(ROUND(G29+G40+G71+G73+G74,2),2)</f>
        <v>18.309999999999999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59.09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33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0.12798499999999999</v>
      </c>
      <c r="F12" s="110"/>
      <c r="G12" s="111">
        <f>IFERROR(TRUNC(ROUND(D12*E12,2),2),0)</f>
        <v>0.54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0.12798499999999999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0.12798499999999999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0.12798499999999999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0</v>
      </c>
      <c r="C16" s="107">
        <v>0.5</v>
      </c>
      <c r="D16" s="108">
        <f t="shared" si="0"/>
        <v>0</v>
      </c>
      <c r="E16" s="109">
        <v>0.12798499999999999</v>
      </c>
      <c r="F16" s="110"/>
      <c r="G16" s="111">
        <f t="shared" si="1"/>
        <v>0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0.12798499999999999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2</v>
      </c>
      <c r="C18" s="107">
        <v>0.15</v>
      </c>
      <c r="D18" s="108">
        <f t="shared" si="0"/>
        <v>0.3</v>
      </c>
      <c r="E18" s="109">
        <v>0.12798499999999999</v>
      </c>
      <c r="F18" s="110"/>
      <c r="G18" s="111">
        <f t="shared" si="1"/>
        <v>0.04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0.12798499999999999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0.12798499999999999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0.12798499999999999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2</v>
      </c>
      <c r="C22" s="107">
        <v>0.17</v>
      </c>
      <c r="D22" s="108">
        <f t="shared" si="0"/>
        <v>0.34</v>
      </c>
      <c r="E22" s="109">
        <v>0.12798499999999999</v>
      </c>
      <c r="F22" s="110"/>
      <c r="G22" s="111">
        <f t="shared" si="1"/>
        <v>0.04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2</v>
      </c>
      <c r="C23" s="107">
        <v>0.05</v>
      </c>
      <c r="D23" s="108">
        <f t="shared" si="0"/>
        <v>0.1</v>
      </c>
      <c r="E23" s="109">
        <v>0.12798499999999999</v>
      </c>
      <c r="F23" s="110"/>
      <c r="G23" s="111">
        <f t="shared" si="1"/>
        <v>0.01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5</v>
      </c>
      <c r="C24" s="107">
        <v>0.05</v>
      </c>
      <c r="D24" s="108">
        <f t="shared" si="0"/>
        <v>0.25</v>
      </c>
      <c r="E24" s="109">
        <v>0.12798499999999999</v>
      </c>
      <c r="F24" s="110"/>
      <c r="G24" s="111">
        <f t="shared" si="1"/>
        <v>0.03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0.12798499999999999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0.12798499999999999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0.66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0.12798499999999999</v>
      </c>
      <c r="F33" s="110"/>
      <c r="G33" s="110">
        <f t="shared" ref="G33:G38" si="4">IFERROR(TRUNC(ROUND(D33*E33,2),2),0)</f>
        <v>0.52</v>
      </c>
    </row>
    <row r="34" spans="1:22" x14ac:dyDescent="0.25">
      <c r="A34" s="114" t="s">
        <v>123</v>
      </c>
      <c r="B34" s="144">
        <v>2</v>
      </c>
      <c r="C34" s="114">
        <v>3.65</v>
      </c>
      <c r="D34" s="108">
        <f t="shared" si="3"/>
        <v>7.3</v>
      </c>
      <c r="E34" s="107">
        <v>0.12798499999999999</v>
      </c>
      <c r="F34" s="110"/>
      <c r="G34" s="110">
        <f t="shared" si="4"/>
        <v>0.93</v>
      </c>
    </row>
    <row r="35" spans="1:22" x14ac:dyDescent="0.25">
      <c r="A35" s="114" t="s">
        <v>124</v>
      </c>
      <c r="B35" s="144">
        <v>2</v>
      </c>
      <c r="C35" s="114">
        <v>3.65</v>
      </c>
      <c r="D35" s="108">
        <f t="shared" si="3"/>
        <v>7.3</v>
      </c>
      <c r="E35" s="107">
        <v>0.12798499999999999</v>
      </c>
      <c r="F35" s="110"/>
      <c r="G35" s="110">
        <f t="shared" si="4"/>
        <v>0.93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0.12798499999999999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0.12798499999999999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2.38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ht="25.5" x14ac:dyDescent="0.25">
      <c r="A44" s="151" t="s">
        <v>189</v>
      </c>
      <c r="B44" s="152"/>
      <c r="C44" s="153" t="s">
        <v>18</v>
      </c>
      <c r="D44" s="154">
        <v>1</v>
      </c>
      <c r="E44" s="155">
        <v>3.84</v>
      </c>
      <c r="F44" s="156"/>
      <c r="G44" s="114">
        <f>IFERROR(TRUNC(ROUND(D44*E44,2),2),0)</f>
        <v>3.84</v>
      </c>
      <c r="J44" s="157"/>
    </row>
    <row r="45" spans="1:22" x14ac:dyDescent="0.25">
      <c r="A45" s="158" t="s">
        <v>190</v>
      </c>
      <c r="B45" s="159"/>
      <c r="C45" s="153" t="s">
        <v>18</v>
      </c>
      <c r="D45" s="154">
        <v>1</v>
      </c>
      <c r="E45" s="160">
        <v>0.44</v>
      </c>
      <c r="F45" s="113"/>
      <c r="G45" s="114">
        <f t="shared" ref="G45:G63" si="5">IFERROR(TRUNC(ROUND(D45*E45,2),2),0)</f>
        <v>0.44</v>
      </c>
      <c r="J45" s="157"/>
    </row>
    <row r="46" spans="1:22" x14ac:dyDescent="0.25">
      <c r="A46" s="158" t="s">
        <v>191</v>
      </c>
      <c r="B46" s="159"/>
      <c r="C46" s="161" t="s">
        <v>18</v>
      </c>
      <c r="D46" s="162">
        <v>1</v>
      </c>
      <c r="E46" s="163">
        <v>2.33</v>
      </c>
      <c r="F46" s="110"/>
      <c r="G46" s="114">
        <f t="shared" si="5"/>
        <v>2.33</v>
      </c>
      <c r="J46" s="157"/>
    </row>
    <row r="47" spans="1:22" x14ac:dyDescent="0.25">
      <c r="A47" s="158" t="s">
        <v>192</v>
      </c>
      <c r="B47" s="159"/>
      <c r="C47" s="153" t="s">
        <v>38</v>
      </c>
      <c r="D47" s="154">
        <v>2</v>
      </c>
      <c r="E47" s="163">
        <v>0.23</v>
      </c>
      <c r="F47" s="110"/>
      <c r="G47" s="114">
        <f t="shared" si="5"/>
        <v>0.46</v>
      </c>
      <c r="J47" s="157"/>
    </row>
    <row r="48" spans="1:22" x14ac:dyDescent="0.25">
      <c r="A48" s="158" t="s">
        <v>193</v>
      </c>
      <c r="B48" s="159"/>
      <c r="C48" s="153" t="s">
        <v>18</v>
      </c>
      <c r="D48" s="154">
        <v>1</v>
      </c>
      <c r="E48" s="163">
        <v>3.2</v>
      </c>
      <c r="F48" s="110"/>
      <c r="G48" s="114">
        <f t="shared" si="5"/>
        <v>3.2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131</v>
      </c>
      <c r="B64" s="127"/>
      <c r="C64" s="126">
        <v>0</v>
      </c>
      <c r="D64" s="126">
        <v>0</v>
      </c>
      <c r="E64" s="146">
        <v>1.64</v>
      </c>
      <c r="F64" s="147"/>
      <c r="G64" s="147">
        <f>TRUNC(ROUND(SUM(G44:G63),2),2)</f>
        <v>10.27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4.12</v>
      </c>
      <c r="F69" s="110"/>
      <c r="G69" s="114">
        <f>IFERROR(TRUNC(ROUND(D69*E69,2),2),0)</f>
        <v>4.12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4.12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17.43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1.31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1.31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20.05</v>
      </c>
      <c r="U75" t="s">
        <v>144</v>
      </c>
      <c r="V75">
        <f>+TRUNC(ROUND(G29+G40+G71+G73+G74,2),2)</f>
        <v>9.7799999999999994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10.27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34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0.187055</v>
      </c>
      <c r="F12" s="110"/>
      <c r="G12" s="111">
        <f>IFERROR(TRUNC(ROUND(D12*E12,2),2),0)</f>
        <v>0.79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0.187055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0.187055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0.187055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0</v>
      </c>
      <c r="C16" s="107">
        <v>0.5</v>
      </c>
      <c r="D16" s="108">
        <f t="shared" si="0"/>
        <v>0</v>
      </c>
      <c r="E16" s="109">
        <v>0.187055</v>
      </c>
      <c r="F16" s="110"/>
      <c r="G16" s="111">
        <f t="shared" si="1"/>
        <v>0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0.187055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2</v>
      </c>
      <c r="C18" s="107">
        <v>0.15</v>
      </c>
      <c r="D18" s="108">
        <f t="shared" si="0"/>
        <v>0.3</v>
      </c>
      <c r="E18" s="109">
        <v>0.187055</v>
      </c>
      <c r="F18" s="110"/>
      <c r="G18" s="111">
        <f t="shared" si="1"/>
        <v>0.06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0.187055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0.187055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0.187055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2</v>
      </c>
      <c r="C22" s="107">
        <v>0.17</v>
      </c>
      <c r="D22" s="108">
        <f t="shared" si="0"/>
        <v>0.34</v>
      </c>
      <c r="E22" s="109">
        <v>0.187055</v>
      </c>
      <c r="F22" s="110"/>
      <c r="G22" s="111">
        <f t="shared" si="1"/>
        <v>0.06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2</v>
      </c>
      <c r="C23" s="107">
        <v>0.05</v>
      </c>
      <c r="D23" s="108">
        <f t="shared" si="0"/>
        <v>0.1</v>
      </c>
      <c r="E23" s="109">
        <v>0.187055</v>
      </c>
      <c r="F23" s="110"/>
      <c r="G23" s="111">
        <f t="shared" si="1"/>
        <v>0.02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5</v>
      </c>
      <c r="C24" s="107">
        <v>0.05</v>
      </c>
      <c r="D24" s="108">
        <f t="shared" si="0"/>
        <v>0.25</v>
      </c>
      <c r="E24" s="109">
        <v>0.187055</v>
      </c>
      <c r="F24" s="110"/>
      <c r="G24" s="111">
        <f t="shared" si="1"/>
        <v>0.05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0.187055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0.187055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0.98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0.187055</v>
      </c>
      <c r="F33" s="110"/>
      <c r="G33" s="110">
        <f t="shared" ref="G33:G38" si="4">IFERROR(TRUNC(ROUND(D33*E33,2),2),0)</f>
        <v>0.76</v>
      </c>
    </row>
    <row r="34" spans="1:22" x14ac:dyDescent="0.25">
      <c r="A34" s="114" t="s">
        <v>123</v>
      </c>
      <c r="B34" s="144">
        <v>2</v>
      </c>
      <c r="C34" s="114">
        <v>3.65</v>
      </c>
      <c r="D34" s="108">
        <f t="shared" si="3"/>
        <v>7.3</v>
      </c>
      <c r="E34" s="107">
        <v>0.187055</v>
      </c>
      <c r="F34" s="110"/>
      <c r="G34" s="110">
        <f t="shared" si="4"/>
        <v>1.37</v>
      </c>
    </row>
    <row r="35" spans="1:22" x14ac:dyDescent="0.25">
      <c r="A35" s="114" t="s">
        <v>124</v>
      </c>
      <c r="B35" s="144">
        <v>2</v>
      </c>
      <c r="C35" s="114">
        <v>3.65</v>
      </c>
      <c r="D35" s="108">
        <f t="shared" si="3"/>
        <v>7.3</v>
      </c>
      <c r="E35" s="107">
        <v>0.187055</v>
      </c>
      <c r="F35" s="110"/>
      <c r="G35" s="110">
        <f t="shared" si="4"/>
        <v>1.37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0.187055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0.187055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3.5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ht="25.5" x14ac:dyDescent="0.25">
      <c r="A44" s="151" t="s">
        <v>189</v>
      </c>
      <c r="B44" s="152"/>
      <c r="C44" s="153" t="s">
        <v>18</v>
      </c>
      <c r="D44" s="154">
        <v>1</v>
      </c>
      <c r="E44" s="155">
        <v>3.84</v>
      </c>
      <c r="F44" s="156"/>
      <c r="G44" s="114">
        <f>IFERROR(TRUNC(ROUND(D44*E44,2),2),0)</f>
        <v>3.84</v>
      </c>
      <c r="J44" s="157"/>
    </row>
    <row r="45" spans="1:22" x14ac:dyDescent="0.25">
      <c r="A45" s="158" t="s">
        <v>190</v>
      </c>
      <c r="B45" s="159"/>
      <c r="C45" s="153" t="s">
        <v>18</v>
      </c>
      <c r="D45" s="154">
        <v>1</v>
      </c>
      <c r="E45" s="160">
        <v>0.44</v>
      </c>
      <c r="F45" s="113"/>
      <c r="G45" s="114">
        <f t="shared" ref="G45:G63" si="5">IFERROR(TRUNC(ROUND(D45*E45,2),2),0)</f>
        <v>0.44</v>
      </c>
      <c r="J45" s="157"/>
    </row>
    <row r="46" spans="1:22" x14ac:dyDescent="0.25">
      <c r="A46" s="158" t="s">
        <v>191</v>
      </c>
      <c r="B46" s="159"/>
      <c r="C46" s="161" t="s">
        <v>18</v>
      </c>
      <c r="D46" s="162">
        <v>1</v>
      </c>
      <c r="E46" s="163">
        <v>2.33</v>
      </c>
      <c r="F46" s="110"/>
      <c r="G46" s="114">
        <f t="shared" si="5"/>
        <v>2.33</v>
      </c>
      <c r="J46" s="157"/>
    </row>
    <row r="47" spans="1:22" x14ac:dyDescent="0.25">
      <c r="A47" s="158" t="s">
        <v>184</v>
      </c>
      <c r="B47" s="159"/>
      <c r="C47" s="153" t="s">
        <v>18</v>
      </c>
      <c r="D47" s="154">
        <v>1</v>
      </c>
      <c r="E47" s="163">
        <v>1.64</v>
      </c>
      <c r="F47" s="110"/>
      <c r="G47" s="114">
        <f t="shared" si="5"/>
        <v>1.64</v>
      </c>
      <c r="J47" s="157"/>
    </row>
    <row r="48" spans="1:22" x14ac:dyDescent="0.25">
      <c r="A48" s="158">
        <v>0</v>
      </c>
      <c r="B48" s="159"/>
      <c r="C48" s="153">
        <v>0</v>
      </c>
      <c r="D48" s="154">
        <v>0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131</v>
      </c>
      <c r="B64" s="127"/>
      <c r="C64" s="126">
        <v>0</v>
      </c>
      <c r="D64" s="126">
        <v>0</v>
      </c>
      <c r="E64" s="146">
        <v>1.64</v>
      </c>
      <c r="F64" s="147"/>
      <c r="G64" s="147">
        <f>TRUNC(ROUND(SUM(G44:G63),2),2)</f>
        <v>8.25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3.87</v>
      </c>
      <c r="F69" s="110"/>
      <c r="G69" s="114">
        <f>IFERROR(TRUNC(ROUND(D69*E69,2),2),0)</f>
        <v>3.87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3.87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16.600000000000001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1.25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1.25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19.100000000000001</v>
      </c>
      <c r="U75" t="s">
        <v>144</v>
      </c>
      <c r="V75">
        <f>+TRUNC(ROUND(G29+G40+G71+G73+G74,2),2)</f>
        <v>10.85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8.25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14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0</v>
      </c>
      <c r="C12" s="107">
        <v>4.25</v>
      </c>
      <c r="D12" s="108">
        <f>IFERROR(ROUND(B12*C12,5),0)</f>
        <v>0</v>
      </c>
      <c r="E12" s="109">
        <v>1.9886900000000001</v>
      </c>
      <c r="F12" s="110"/>
      <c r="G12" s="111">
        <f>IFERROR(TRUNC(ROUND(D12*E12,2),2),0)</f>
        <v>0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1.9886900000000001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1.9886900000000001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1.9886900000000001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0</v>
      </c>
      <c r="C16" s="107">
        <v>0.5</v>
      </c>
      <c r="D16" s="108">
        <f t="shared" si="0"/>
        <v>0</v>
      </c>
      <c r="E16" s="109">
        <v>1.9886900000000001</v>
      </c>
      <c r="F16" s="110"/>
      <c r="G16" s="111">
        <f t="shared" si="1"/>
        <v>0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1.9886900000000001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0</v>
      </c>
      <c r="C18" s="107">
        <v>0.15</v>
      </c>
      <c r="D18" s="108">
        <f t="shared" si="0"/>
        <v>0</v>
      </c>
      <c r="E18" s="109">
        <v>1.9886900000000001</v>
      </c>
      <c r="F18" s="110"/>
      <c r="G18" s="111">
        <f t="shared" si="1"/>
        <v>0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1.9886900000000001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1.9886900000000001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1.9886900000000001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0</v>
      </c>
      <c r="C22" s="107">
        <v>0.17</v>
      </c>
      <c r="D22" s="108">
        <f t="shared" si="0"/>
        <v>0</v>
      </c>
      <c r="E22" s="109">
        <v>1.9886900000000001</v>
      </c>
      <c r="F22" s="110"/>
      <c r="G22" s="111">
        <f t="shared" si="1"/>
        <v>0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0</v>
      </c>
      <c r="C23" s="107">
        <v>0.05</v>
      </c>
      <c r="D23" s="108">
        <f t="shared" si="0"/>
        <v>0</v>
      </c>
      <c r="E23" s="109">
        <v>1.9886900000000001</v>
      </c>
      <c r="F23" s="110"/>
      <c r="G23" s="111">
        <f t="shared" si="1"/>
        <v>0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2</v>
      </c>
      <c r="C24" s="107">
        <v>0.05</v>
      </c>
      <c r="D24" s="108">
        <f t="shared" si="0"/>
        <v>0.1</v>
      </c>
      <c r="E24" s="109">
        <v>1.9886900000000001</v>
      </c>
      <c r="F24" s="110"/>
      <c r="G24" s="111">
        <f t="shared" si="1"/>
        <v>0.2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1.9886900000000001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1</v>
      </c>
      <c r="C26" s="107">
        <v>2</v>
      </c>
      <c r="D26" s="108">
        <f t="shared" si="0"/>
        <v>2</v>
      </c>
      <c r="E26" s="109">
        <v>1.9886900000000001</v>
      </c>
      <c r="F26" s="110"/>
      <c r="G26" s="111">
        <f t="shared" si="1"/>
        <v>3.98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4.18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1.9886900000000001</v>
      </c>
      <c r="F33" s="110"/>
      <c r="G33" s="110">
        <f t="shared" ref="G33:G38" si="4">IFERROR(TRUNC(ROUND(D33*E33,2),2),0)</f>
        <v>8.0299999999999994</v>
      </c>
    </row>
    <row r="34" spans="1:22" x14ac:dyDescent="0.25">
      <c r="A34" s="114" t="s">
        <v>123</v>
      </c>
      <c r="B34" s="144">
        <v>0</v>
      </c>
      <c r="C34" s="114">
        <v>3.65</v>
      </c>
      <c r="D34" s="108">
        <f t="shared" si="3"/>
        <v>0</v>
      </c>
      <c r="E34" s="107">
        <v>1.9886900000000001</v>
      </c>
      <c r="F34" s="110"/>
      <c r="G34" s="110">
        <f t="shared" si="4"/>
        <v>0</v>
      </c>
    </row>
    <row r="35" spans="1:22" x14ac:dyDescent="0.25">
      <c r="A35" s="114" t="s">
        <v>124</v>
      </c>
      <c r="B35" s="144">
        <v>0</v>
      </c>
      <c r="C35" s="114">
        <v>3.65</v>
      </c>
      <c r="D35" s="108">
        <f t="shared" si="3"/>
        <v>0</v>
      </c>
      <c r="E35" s="107">
        <v>1.9886900000000001</v>
      </c>
      <c r="F35" s="110"/>
      <c r="G35" s="110">
        <f t="shared" si="4"/>
        <v>0</v>
      </c>
    </row>
    <row r="36" spans="1:22" x14ac:dyDescent="0.25">
      <c r="A36" s="114" t="s">
        <v>125</v>
      </c>
      <c r="B36" s="144">
        <v>1</v>
      </c>
      <c r="C36" s="114">
        <v>4.04</v>
      </c>
      <c r="D36" s="108">
        <f t="shared" si="3"/>
        <v>4.04</v>
      </c>
      <c r="E36" s="107">
        <v>1.9886900000000001</v>
      </c>
      <c r="F36" s="110"/>
      <c r="G36" s="110">
        <f t="shared" si="4"/>
        <v>8.0299999999999994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1.9886900000000001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16.059999999999999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x14ac:dyDescent="0.25">
      <c r="A44" s="151" t="s">
        <v>19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131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2.2200000000000002</v>
      </c>
      <c r="F69" s="110"/>
      <c r="G69" s="114">
        <f>IFERROR(TRUNC(ROUND(D69*E69,2),2),0)</f>
        <v>2.2200000000000002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2.2200000000000002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22.46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1.68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1.68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25.82</v>
      </c>
      <c r="U75" t="s">
        <v>144</v>
      </c>
      <c r="V75">
        <f>+TRUNC(ROUND(G29+G40+G71+G73+G74,2),2)</f>
        <v>25.82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35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0.21659</v>
      </c>
      <c r="F12" s="110"/>
      <c r="G12" s="111">
        <f>IFERROR(TRUNC(ROUND(D12*E12,2),2),0)</f>
        <v>0.92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0.21659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0.21659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0.21659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0</v>
      </c>
      <c r="C16" s="107">
        <v>0.5</v>
      </c>
      <c r="D16" s="108">
        <f t="shared" si="0"/>
        <v>0</v>
      </c>
      <c r="E16" s="109">
        <v>0.21659</v>
      </c>
      <c r="F16" s="110"/>
      <c r="G16" s="111">
        <f t="shared" si="1"/>
        <v>0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0.21659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2</v>
      </c>
      <c r="C18" s="107">
        <v>0.15</v>
      </c>
      <c r="D18" s="108">
        <f t="shared" si="0"/>
        <v>0.3</v>
      </c>
      <c r="E18" s="109">
        <v>0.21659</v>
      </c>
      <c r="F18" s="110"/>
      <c r="G18" s="111">
        <f t="shared" si="1"/>
        <v>0.06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0.21659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0.21659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0.21659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2</v>
      </c>
      <c r="C22" s="107">
        <v>0.17</v>
      </c>
      <c r="D22" s="108">
        <f t="shared" si="0"/>
        <v>0.34</v>
      </c>
      <c r="E22" s="109">
        <v>0.21659</v>
      </c>
      <c r="F22" s="110"/>
      <c r="G22" s="111">
        <f t="shared" si="1"/>
        <v>7.0000000000000007E-2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2</v>
      </c>
      <c r="C23" s="107">
        <v>0.05</v>
      </c>
      <c r="D23" s="108">
        <f t="shared" si="0"/>
        <v>0.1</v>
      </c>
      <c r="E23" s="109">
        <v>0.21659</v>
      </c>
      <c r="F23" s="110"/>
      <c r="G23" s="111">
        <f t="shared" si="1"/>
        <v>0.02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5</v>
      </c>
      <c r="C24" s="107">
        <v>0.05</v>
      </c>
      <c r="D24" s="108">
        <f t="shared" si="0"/>
        <v>0.25</v>
      </c>
      <c r="E24" s="109">
        <v>0.21659</v>
      </c>
      <c r="F24" s="110"/>
      <c r="G24" s="111">
        <f t="shared" si="1"/>
        <v>0.05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0.21659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0.21659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1.1200000000000001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0.21659</v>
      </c>
      <c r="F33" s="110"/>
      <c r="G33" s="110">
        <f t="shared" ref="G33:G38" si="4">IFERROR(TRUNC(ROUND(D33*E33,2),2),0)</f>
        <v>0.88</v>
      </c>
    </row>
    <row r="34" spans="1:22" x14ac:dyDescent="0.25">
      <c r="A34" s="114" t="s">
        <v>123</v>
      </c>
      <c r="B34" s="144">
        <v>2</v>
      </c>
      <c r="C34" s="114">
        <v>3.65</v>
      </c>
      <c r="D34" s="108">
        <f t="shared" si="3"/>
        <v>7.3</v>
      </c>
      <c r="E34" s="107">
        <v>0.21659</v>
      </c>
      <c r="F34" s="110"/>
      <c r="G34" s="110">
        <f t="shared" si="4"/>
        <v>1.58</v>
      </c>
    </row>
    <row r="35" spans="1:22" x14ac:dyDescent="0.25">
      <c r="A35" s="114" t="s">
        <v>124</v>
      </c>
      <c r="B35" s="144">
        <v>2</v>
      </c>
      <c r="C35" s="114">
        <v>3.65</v>
      </c>
      <c r="D35" s="108">
        <f t="shared" si="3"/>
        <v>7.3</v>
      </c>
      <c r="E35" s="107">
        <v>0.21659</v>
      </c>
      <c r="F35" s="110"/>
      <c r="G35" s="110">
        <f t="shared" si="4"/>
        <v>1.58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0.21659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0.21659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4.04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ht="25.5" x14ac:dyDescent="0.25">
      <c r="A44" s="151" t="s">
        <v>189</v>
      </c>
      <c r="B44" s="152"/>
      <c r="C44" s="153" t="s">
        <v>18</v>
      </c>
      <c r="D44" s="154">
        <v>1</v>
      </c>
      <c r="E44" s="155">
        <v>3.84</v>
      </c>
      <c r="F44" s="156"/>
      <c r="G44" s="114">
        <f>IFERROR(TRUNC(ROUND(D44*E44,2),2),0)</f>
        <v>3.84</v>
      </c>
      <c r="J44" s="157"/>
    </row>
    <row r="45" spans="1:22" x14ac:dyDescent="0.25">
      <c r="A45" s="158" t="s">
        <v>190</v>
      </c>
      <c r="B45" s="159"/>
      <c r="C45" s="153" t="s">
        <v>18</v>
      </c>
      <c r="D45" s="154">
        <v>2</v>
      </c>
      <c r="E45" s="160">
        <v>0.44</v>
      </c>
      <c r="F45" s="113"/>
      <c r="G45" s="114">
        <f t="shared" ref="G45:G63" si="5">IFERROR(TRUNC(ROUND(D45*E45,2),2),0)</f>
        <v>0.88</v>
      </c>
      <c r="J45" s="157"/>
    </row>
    <row r="46" spans="1:22" x14ac:dyDescent="0.25">
      <c r="A46" s="158" t="s">
        <v>191</v>
      </c>
      <c r="B46" s="159"/>
      <c r="C46" s="161" t="s">
        <v>18</v>
      </c>
      <c r="D46" s="162">
        <v>2</v>
      </c>
      <c r="E46" s="163">
        <v>2.33</v>
      </c>
      <c r="F46" s="110"/>
      <c r="G46" s="114">
        <f t="shared" si="5"/>
        <v>4.66</v>
      </c>
      <c r="J46" s="157"/>
    </row>
    <row r="47" spans="1:22" x14ac:dyDescent="0.25">
      <c r="A47" s="158" t="s">
        <v>184</v>
      </c>
      <c r="B47" s="159"/>
      <c r="C47" s="153" t="s">
        <v>18</v>
      </c>
      <c r="D47" s="154">
        <v>2</v>
      </c>
      <c r="E47" s="163">
        <v>1.64</v>
      </c>
      <c r="F47" s="110"/>
      <c r="G47" s="114">
        <f t="shared" si="5"/>
        <v>3.28</v>
      </c>
      <c r="J47" s="157"/>
    </row>
    <row r="48" spans="1:22" ht="25.5" x14ac:dyDescent="0.25">
      <c r="A48" s="158" t="s">
        <v>188</v>
      </c>
      <c r="B48" s="159"/>
      <c r="C48" s="153" t="s">
        <v>18</v>
      </c>
      <c r="D48" s="154">
        <v>1</v>
      </c>
      <c r="E48" s="163">
        <v>1.63</v>
      </c>
      <c r="F48" s="110"/>
      <c r="G48" s="114">
        <f t="shared" si="5"/>
        <v>1.63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131</v>
      </c>
      <c r="B64" s="127"/>
      <c r="C64" s="126">
        <v>0</v>
      </c>
      <c r="D64" s="126">
        <v>0</v>
      </c>
      <c r="E64" s="146">
        <v>1.64</v>
      </c>
      <c r="F64" s="147"/>
      <c r="G64" s="147">
        <f>TRUNC(ROUND(SUM(G44:G63),2),2)</f>
        <v>14.29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3</v>
      </c>
      <c r="F69" s="110"/>
      <c r="G69" s="114">
        <f>IFERROR(TRUNC(ROUND(D69*E69,2),2),0)</f>
        <v>3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3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22.45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1.68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1.68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25.81</v>
      </c>
      <c r="U75" t="s">
        <v>144</v>
      </c>
      <c r="V75">
        <f>+TRUNC(ROUND(G29+G40+G71+G73+G74,2),2)</f>
        <v>11.52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14.29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36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0.23627999999999999</v>
      </c>
      <c r="F12" s="110"/>
      <c r="G12" s="111">
        <f>IFERROR(TRUNC(ROUND(D12*E12,2),2),0)</f>
        <v>1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0.23627999999999999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0.23627999999999999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0.23627999999999999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0</v>
      </c>
      <c r="C16" s="107">
        <v>0.5</v>
      </c>
      <c r="D16" s="108">
        <f t="shared" si="0"/>
        <v>0</v>
      </c>
      <c r="E16" s="109">
        <v>0.23627999999999999</v>
      </c>
      <c r="F16" s="110"/>
      <c r="G16" s="111">
        <f t="shared" si="1"/>
        <v>0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0.23627999999999999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1</v>
      </c>
      <c r="C18" s="107">
        <v>0.15</v>
      </c>
      <c r="D18" s="108">
        <f t="shared" si="0"/>
        <v>0.15</v>
      </c>
      <c r="E18" s="109">
        <v>0.23627999999999999</v>
      </c>
      <c r="F18" s="110"/>
      <c r="G18" s="111">
        <f t="shared" si="1"/>
        <v>0.04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0.23627999999999999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0.23627999999999999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0.23627999999999999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2</v>
      </c>
      <c r="C22" s="107">
        <v>0.17</v>
      </c>
      <c r="D22" s="108">
        <f t="shared" si="0"/>
        <v>0.34</v>
      </c>
      <c r="E22" s="109">
        <v>0.23627999999999999</v>
      </c>
      <c r="F22" s="110"/>
      <c r="G22" s="111">
        <f t="shared" si="1"/>
        <v>0.08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2</v>
      </c>
      <c r="C23" s="107">
        <v>0.05</v>
      </c>
      <c r="D23" s="108">
        <f t="shared" si="0"/>
        <v>0.1</v>
      </c>
      <c r="E23" s="109">
        <v>0.23627999999999999</v>
      </c>
      <c r="F23" s="110"/>
      <c r="G23" s="111">
        <f t="shared" si="1"/>
        <v>0.02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3</v>
      </c>
      <c r="C24" s="107">
        <v>0.05</v>
      </c>
      <c r="D24" s="108">
        <f t="shared" si="0"/>
        <v>0.15</v>
      </c>
      <c r="E24" s="109">
        <v>0.23627999999999999</v>
      </c>
      <c r="F24" s="110"/>
      <c r="G24" s="111">
        <f t="shared" si="1"/>
        <v>0.04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0.23627999999999999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0.23627999999999999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1.18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0.23627999999999999</v>
      </c>
      <c r="F33" s="110"/>
      <c r="G33" s="110">
        <f t="shared" ref="G33:G38" si="4">IFERROR(TRUNC(ROUND(D33*E33,2),2),0)</f>
        <v>0.95</v>
      </c>
    </row>
    <row r="34" spans="1:22" x14ac:dyDescent="0.25">
      <c r="A34" s="114" t="s">
        <v>123</v>
      </c>
      <c r="B34" s="144">
        <v>1</v>
      </c>
      <c r="C34" s="114">
        <v>3.65</v>
      </c>
      <c r="D34" s="108">
        <f t="shared" si="3"/>
        <v>3.65</v>
      </c>
      <c r="E34" s="107">
        <v>0.23627999999999999</v>
      </c>
      <c r="F34" s="110"/>
      <c r="G34" s="110">
        <f t="shared" si="4"/>
        <v>0.86</v>
      </c>
    </row>
    <row r="35" spans="1:22" x14ac:dyDescent="0.25">
      <c r="A35" s="114" t="s">
        <v>124</v>
      </c>
      <c r="B35" s="144">
        <v>1</v>
      </c>
      <c r="C35" s="114">
        <v>3.65</v>
      </c>
      <c r="D35" s="108">
        <f t="shared" si="3"/>
        <v>3.65</v>
      </c>
      <c r="E35" s="107">
        <v>0.23627999999999999</v>
      </c>
      <c r="F35" s="110"/>
      <c r="G35" s="110">
        <f t="shared" si="4"/>
        <v>0.86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0.23627999999999999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0.23627999999999999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2.67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x14ac:dyDescent="0.25">
      <c r="A44" s="151" t="s">
        <v>194</v>
      </c>
      <c r="B44" s="152"/>
      <c r="C44" s="153" t="s">
        <v>18</v>
      </c>
      <c r="D44" s="154">
        <v>1</v>
      </c>
      <c r="E44" s="155">
        <v>15</v>
      </c>
      <c r="F44" s="156"/>
      <c r="G44" s="114">
        <f>IFERROR(TRUNC(ROUND(D44*E44,2),2),0)</f>
        <v>15</v>
      </c>
      <c r="J44" s="157"/>
    </row>
    <row r="45" spans="1:22" x14ac:dyDescent="0.25">
      <c r="A45" s="158" t="s">
        <v>195</v>
      </c>
      <c r="B45" s="159"/>
      <c r="C45" s="153" t="s">
        <v>18</v>
      </c>
      <c r="D45" s="154">
        <v>1</v>
      </c>
      <c r="E45" s="160">
        <v>6</v>
      </c>
      <c r="F45" s="113"/>
      <c r="G45" s="114">
        <f t="shared" ref="G45:G63" si="5">IFERROR(TRUNC(ROUND(D45*E45,2),2),0)</f>
        <v>6</v>
      </c>
      <c r="J45" s="157"/>
    </row>
    <row r="46" spans="1:22" x14ac:dyDescent="0.25">
      <c r="A46" s="158" t="s">
        <v>196</v>
      </c>
      <c r="B46" s="159"/>
      <c r="C46" s="161" t="s">
        <v>18</v>
      </c>
      <c r="D46" s="162">
        <v>1</v>
      </c>
      <c r="E46" s="163">
        <v>1.45</v>
      </c>
      <c r="F46" s="110"/>
      <c r="G46" s="114">
        <f t="shared" si="5"/>
        <v>1.45</v>
      </c>
      <c r="J46" s="157"/>
    </row>
    <row r="47" spans="1:22" x14ac:dyDescent="0.25">
      <c r="A47" s="158" t="s">
        <v>166</v>
      </c>
      <c r="B47" s="159"/>
      <c r="C47" s="153" t="s">
        <v>18</v>
      </c>
      <c r="D47" s="154">
        <v>1</v>
      </c>
      <c r="E47" s="163">
        <v>1</v>
      </c>
      <c r="F47" s="110"/>
      <c r="G47" s="114">
        <f t="shared" si="5"/>
        <v>1</v>
      </c>
      <c r="J47" s="157"/>
    </row>
    <row r="48" spans="1:22" x14ac:dyDescent="0.25">
      <c r="A48" s="158" t="s">
        <v>197</v>
      </c>
      <c r="B48" s="159"/>
      <c r="C48" s="153" t="s">
        <v>18</v>
      </c>
      <c r="D48" s="154">
        <v>1</v>
      </c>
      <c r="E48" s="163">
        <v>3</v>
      </c>
      <c r="F48" s="110"/>
      <c r="G48" s="114">
        <f t="shared" si="5"/>
        <v>3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131</v>
      </c>
      <c r="B64" s="127"/>
      <c r="C64" s="126">
        <v>0</v>
      </c>
      <c r="D64" s="126">
        <v>0</v>
      </c>
      <c r="E64" s="146">
        <v>1.64</v>
      </c>
      <c r="F64" s="147"/>
      <c r="G64" s="147">
        <f>TRUNC(ROUND(SUM(G44:G63),2),2)</f>
        <v>26.45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3</v>
      </c>
      <c r="F69" s="110"/>
      <c r="G69" s="114">
        <f>IFERROR(TRUNC(ROUND(D69*E69,2),2),0)</f>
        <v>3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3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33.299999999999997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2.5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2.5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38.299999999999997</v>
      </c>
      <c r="U75" t="s">
        <v>144</v>
      </c>
      <c r="V75">
        <f>+TRUNC(ROUND(G29+G40+G71+G73+G74,2),2)</f>
        <v>11.85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26.45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37</v>
      </c>
      <c r="B7" s="82"/>
      <c r="C7" s="82"/>
      <c r="D7" s="82"/>
      <c r="E7" s="82"/>
      <c r="F7" s="83" t="s">
        <v>64</v>
      </c>
      <c r="G7" s="84" t="s">
        <v>38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1.0829999999999999E-2</v>
      </c>
      <c r="F12" s="110"/>
      <c r="G12" s="111">
        <f>IFERROR(TRUNC(ROUND(D12*E12,2),2),0)</f>
        <v>0.05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1.0829999999999999E-2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1.0829999999999999E-2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1.0829999999999999E-2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1</v>
      </c>
      <c r="C16" s="107">
        <v>0.5</v>
      </c>
      <c r="D16" s="108">
        <f t="shared" si="0"/>
        <v>0.5</v>
      </c>
      <c r="E16" s="109">
        <v>1.0829999999999999E-2</v>
      </c>
      <c r="F16" s="110"/>
      <c r="G16" s="111">
        <f t="shared" si="1"/>
        <v>0.01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1</v>
      </c>
      <c r="C17" s="107">
        <v>0.15</v>
      </c>
      <c r="D17" s="108">
        <f t="shared" si="0"/>
        <v>0.15</v>
      </c>
      <c r="E17" s="109">
        <v>1.0829999999999999E-2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2</v>
      </c>
      <c r="C18" s="107">
        <v>0.15</v>
      </c>
      <c r="D18" s="108">
        <f t="shared" si="0"/>
        <v>0.3</v>
      </c>
      <c r="E18" s="109">
        <v>1.0829999999999999E-2</v>
      </c>
      <c r="F18" s="110"/>
      <c r="G18" s="111">
        <f t="shared" si="1"/>
        <v>0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1.0829999999999999E-2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1.0829999999999999E-2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1.0829999999999999E-2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2</v>
      </c>
      <c r="C22" s="107">
        <v>0.17</v>
      </c>
      <c r="D22" s="108">
        <f t="shared" si="0"/>
        <v>0.34</v>
      </c>
      <c r="E22" s="109">
        <v>1.0829999999999999E-2</v>
      </c>
      <c r="F22" s="110"/>
      <c r="G22" s="111">
        <f t="shared" si="1"/>
        <v>0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2</v>
      </c>
      <c r="C23" s="107">
        <v>0.05</v>
      </c>
      <c r="D23" s="108">
        <f t="shared" si="0"/>
        <v>0.1</v>
      </c>
      <c r="E23" s="109">
        <v>1.0829999999999999E-2</v>
      </c>
      <c r="F23" s="110"/>
      <c r="G23" s="111">
        <f t="shared" si="1"/>
        <v>0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3</v>
      </c>
      <c r="C24" s="107">
        <v>0.05</v>
      </c>
      <c r="D24" s="108">
        <f t="shared" si="0"/>
        <v>0.15</v>
      </c>
      <c r="E24" s="109">
        <v>1.0829999999999999E-2</v>
      </c>
      <c r="F24" s="110"/>
      <c r="G24" s="111">
        <f t="shared" si="1"/>
        <v>0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1.0829999999999999E-2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1.0829999999999999E-2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0.06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1.0829999999999999E-2</v>
      </c>
      <c r="F33" s="110"/>
      <c r="G33" s="110">
        <f t="shared" ref="G33:G38" si="4">IFERROR(TRUNC(ROUND(D33*E33,2),2),0)</f>
        <v>0.04</v>
      </c>
    </row>
    <row r="34" spans="1:22" x14ac:dyDescent="0.25">
      <c r="A34" s="114" t="s">
        <v>123</v>
      </c>
      <c r="B34" s="144">
        <v>1</v>
      </c>
      <c r="C34" s="114">
        <v>3.65</v>
      </c>
      <c r="D34" s="108">
        <f t="shared" si="3"/>
        <v>3.65</v>
      </c>
      <c r="E34" s="107">
        <v>1.0829999999999999E-2</v>
      </c>
      <c r="F34" s="110"/>
      <c r="G34" s="110">
        <f t="shared" si="4"/>
        <v>0.04</v>
      </c>
    </row>
    <row r="35" spans="1:22" x14ac:dyDescent="0.25">
      <c r="A35" s="114" t="s">
        <v>124</v>
      </c>
      <c r="B35" s="144">
        <v>1</v>
      </c>
      <c r="C35" s="114">
        <v>3.65</v>
      </c>
      <c r="D35" s="108">
        <f t="shared" si="3"/>
        <v>3.65</v>
      </c>
      <c r="E35" s="107">
        <v>1.0829999999999999E-2</v>
      </c>
      <c r="F35" s="110"/>
      <c r="G35" s="110">
        <f t="shared" si="4"/>
        <v>0.04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1.0829999999999999E-2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1.0829999999999999E-2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0.12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x14ac:dyDescent="0.25">
      <c r="A44" s="151" t="s">
        <v>198</v>
      </c>
      <c r="B44" s="152"/>
      <c r="C44" s="153" t="s">
        <v>38</v>
      </c>
      <c r="D44" s="154">
        <v>1</v>
      </c>
      <c r="E44" s="155">
        <v>0.69</v>
      </c>
      <c r="F44" s="156"/>
      <c r="G44" s="114">
        <f>IFERROR(TRUNC(ROUND(D44*E44,2),2),0)</f>
        <v>0.69</v>
      </c>
      <c r="J44" s="157"/>
    </row>
    <row r="45" spans="1:22" x14ac:dyDescent="0.25">
      <c r="A45" s="158" t="s">
        <v>156</v>
      </c>
      <c r="B45" s="159"/>
      <c r="C45" s="153" t="s">
        <v>156</v>
      </c>
      <c r="D45" s="154" t="s">
        <v>156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 t="s">
        <v>156</v>
      </c>
      <c r="B46" s="159"/>
      <c r="C46" s="161" t="s">
        <v>156</v>
      </c>
      <c r="D46" s="162" t="s">
        <v>156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 t="s">
        <v>156</v>
      </c>
      <c r="B47" s="159"/>
      <c r="C47" s="153" t="s">
        <v>156</v>
      </c>
      <c r="D47" s="154" t="s">
        <v>156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156</v>
      </c>
      <c r="B48" s="159"/>
      <c r="C48" s="153" t="s">
        <v>156</v>
      </c>
      <c r="D48" s="154" t="s">
        <v>156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156</v>
      </c>
      <c r="B49" s="159"/>
      <c r="C49" s="153" t="s">
        <v>156</v>
      </c>
      <c r="D49" s="154" t="s">
        <v>156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156</v>
      </c>
      <c r="B50" s="159"/>
      <c r="C50" s="153" t="s">
        <v>156</v>
      </c>
      <c r="D50" s="154" t="s">
        <v>156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156</v>
      </c>
      <c r="B51" s="159"/>
      <c r="C51" s="153" t="s">
        <v>156</v>
      </c>
      <c r="D51" s="154" t="s">
        <v>156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156</v>
      </c>
      <c r="B52" s="159"/>
      <c r="C52" s="153" t="s">
        <v>156</v>
      </c>
      <c r="D52" s="154" t="s">
        <v>156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156</v>
      </c>
      <c r="B53" s="159"/>
      <c r="C53" s="153" t="s">
        <v>156</v>
      </c>
      <c r="D53" s="154" t="s">
        <v>156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156</v>
      </c>
      <c r="B54" s="159"/>
      <c r="C54" s="153" t="s">
        <v>156</v>
      </c>
      <c r="D54" s="154" t="s">
        <v>156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156</v>
      </c>
      <c r="B55" s="107"/>
      <c r="C55" s="153" t="s">
        <v>156</v>
      </c>
      <c r="D55" s="154" t="s">
        <v>156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156</v>
      </c>
      <c r="B56" s="159"/>
      <c r="C56" s="153" t="s">
        <v>156</v>
      </c>
      <c r="D56" s="154" t="s">
        <v>156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156</v>
      </c>
      <c r="B57" s="159"/>
      <c r="C57" s="153" t="s">
        <v>156</v>
      </c>
      <c r="D57" s="154" t="s">
        <v>156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156</v>
      </c>
      <c r="B58" s="159"/>
      <c r="C58" s="153" t="s">
        <v>156</v>
      </c>
      <c r="D58" s="154" t="s">
        <v>156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156</v>
      </c>
      <c r="B59" s="159"/>
      <c r="C59" s="153" t="s">
        <v>156</v>
      </c>
      <c r="D59" s="154" t="s">
        <v>156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156</v>
      </c>
      <c r="B60" s="159"/>
      <c r="C60" s="153" t="s">
        <v>156</v>
      </c>
      <c r="D60" s="154" t="s">
        <v>156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156</v>
      </c>
      <c r="B61" s="107"/>
      <c r="C61" s="114" t="s">
        <v>156</v>
      </c>
      <c r="D61" s="114" t="s">
        <v>156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156</v>
      </c>
      <c r="B62" s="107"/>
      <c r="C62" s="114" t="s">
        <v>156</v>
      </c>
      <c r="D62" s="114" t="s">
        <v>156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156</v>
      </c>
      <c r="B63" s="122"/>
      <c r="C63" s="121" t="s">
        <v>156</v>
      </c>
      <c r="D63" s="121" t="s">
        <v>156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156</v>
      </c>
      <c r="B64" s="127"/>
      <c r="C64" s="126" t="s">
        <v>156</v>
      </c>
      <c r="D64" s="126" t="s">
        <v>156</v>
      </c>
      <c r="E64" s="146">
        <v>0</v>
      </c>
      <c r="F64" s="147"/>
      <c r="G64" s="147">
        <f>TRUNC(ROUND(SUM(G44:G63),2),2)</f>
        <v>0.69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0.01</v>
      </c>
      <c r="F69" s="110"/>
      <c r="G69" s="114">
        <f>IFERROR(TRUNC(ROUND(D69*E69,2),2),0)</f>
        <v>0.01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0.01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0.88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7.0000000000000007E-2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7.0000000000000007E-2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1.02</v>
      </c>
      <c r="U75" t="s">
        <v>144</v>
      </c>
      <c r="V75">
        <f>+TRUNC(ROUND(G29+G40+G71+G73+G74,2),2)</f>
        <v>0.33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0.69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39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0.39379999999999998</v>
      </c>
      <c r="F12" s="110"/>
      <c r="G12" s="111">
        <f>IFERROR(TRUNC(ROUND(D12*E12,2),2),0)</f>
        <v>1.67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0.39379999999999998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0.39379999999999998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0.39379999999999998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0</v>
      </c>
      <c r="C16" s="107">
        <v>0.5</v>
      </c>
      <c r="D16" s="108">
        <f t="shared" si="0"/>
        <v>0</v>
      </c>
      <c r="E16" s="109">
        <v>0.39379999999999998</v>
      </c>
      <c r="F16" s="110"/>
      <c r="G16" s="111">
        <f t="shared" si="1"/>
        <v>0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0.39379999999999998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2</v>
      </c>
      <c r="C18" s="107">
        <v>0.15</v>
      </c>
      <c r="D18" s="108">
        <f t="shared" si="0"/>
        <v>0.3</v>
      </c>
      <c r="E18" s="109">
        <v>0.39379999999999998</v>
      </c>
      <c r="F18" s="110"/>
      <c r="G18" s="111">
        <f t="shared" si="1"/>
        <v>0.12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0.39379999999999998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0.39379999999999998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0.39379999999999998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0</v>
      </c>
      <c r="C22" s="107">
        <v>0.17</v>
      </c>
      <c r="D22" s="108">
        <f t="shared" si="0"/>
        <v>0</v>
      </c>
      <c r="E22" s="109">
        <v>0.39379999999999998</v>
      </c>
      <c r="F22" s="110"/>
      <c r="G22" s="111">
        <f t="shared" si="1"/>
        <v>0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0</v>
      </c>
      <c r="C23" s="107">
        <v>0.05</v>
      </c>
      <c r="D23" s="108">
        <f t="shared" si="0"/>
        <v>0</v>
      </c>
      <c r="E23" s="109">
        <v>0.39379999999999998</v>
      </c>
      <c r="F23" s="110"/>
      <c r="G23" s="111">
        <f t="shared" si="1"/>
        <v>0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3</v>
      </c>
      <c r="C24" s="107">
        <v>0.05</v>
      </c>
      <c r="D24" s="108">
        <f t="shared" si="0"/>
        <v>0.15</v>
      </c>
      <c r="E24" s="109">
        <v>0.39379999999999998</v>
      </c>
      <c r="F24" s="110"/>
      <c r="G24" s="111">
        <f t="shared" si="1"/>
        <v>0.06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0.39379999999999998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0.39379999999999998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1.85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0.39379999999999998</v>
      </c>
      <c r="F33" s="110"/>
      <c r="G33" s="110">
        <f t="shared" ref="G33:G38" si="4">IFERROR(TRUNC(ROUND(D33*E33,2),2),0)</f>
        <v>1.59</v>
      </c>
    </row>
    <row r="34" spans="1:22" x14ac:dyDescent="0.25">
      <c r="A34" s="114" t="s">
        <v>123</v>
      </c>
      <c r="B34" s="144">
        <v>1</v>
      </c>
      <c r="C34" s="114">
        <v>3.65</v>
      </c>
      <c r="D34" s="108">
        <f t="shared" si="3"/>
        <v>3.65</v>
      </c>
      <c r="E34" s="107">
        <v>0.39379999999999998</v>
      </c>
      <c r="F34" s="110"/>
      <c r="G34" s="110">
        <f t="shared" si="4"/>
        <v>1.44</v>
      </c>
    </row>
    <row r="35" spans="1:22" x14ac:dyDescent="0.25">
      <c r="A35" s="114" t="s">
        <v>124</v>
      </c>
      <c r="B35" s="144">
        <v>1</v>
      </c>
      <c r="C35" s="114">
        <v>3.65</v>
      </c>
      <c r="D35" s="108">
        <f t="shared" si="3"/>
        <v>3.65</v>
      </c>
      <c r="E35" s="107">
        <v>0.39379999999999998</v>
      </c>
      <c r="F35" s="110"/>
      <c r="G35" s="110">
        <f t="shared" si="4"/>
        <v>1.44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0.39379999999999998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0.39379999999999998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4.47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ht="25.5" x14ac:dyDescent="0.25">
      <c r="A44" s="151" t="s">
        <v>199</v>
      </c>
      <c r="B44" s="152"/>
      <c r="C44" s="153" t="s">
        <v>150</v>
      </c>
      <c r="D44" s="154">
        <v>1</v>
      </c>
      <c r="E44" s="155">
        <v>4.0999999999999996</v>
      </c>
      <c r="F44" s="156"/>
      <c r="G44" s="114">
        <f>IFERROR(TRUNC(ROUND(D44*E44,2),2),0)</f>
        <v>4.0999999999999996</v>
      </c>
      <c r="J44" s="157"/>
    </row>
    <row r="45" spans="1:22" x14ac:dyDescent="0.25">
      <c r="A45" s="158" t="s">
        <v>200</v>
      </c>
      <c r="B45" s="159"/>
      <c r="C45" s="153" t="s">
        <v>38</v>
      </c>
      <c r="D45" s="154">
        <v>11</v>
      </c>
      <c r="E45" s="160">
        <v>2.77</v>
      </c>
      <c r="F45" s="113"/>
      <c r="G45" s="114">
        <f t="shared" ref="G45:G63" si="5">IFERROR(TRUNC(ROUND(D45*E45,2),2),0)</f>
        <v>30.47</v>
      </c>
      <c r="J45" s="157"/>
    </row>
    <row r="46" spans="1:22" x14ac:dyDescent="0.25">
      <c r="A46" s="158" t="s">
        <v>201</v>
      </c>
      <c r="B46" s="159"/>
      <c r="C46" s="161" t="s">
        <v>18</v>
      </c>
      <c r="D46" s="162">
        <v>1</v>
      </c>
      <c r="E46" s="163">
        <v>4.2699999999999996</v>
      </c>
      <c r="F46" s="110"/>
      <c r="G46" s="114">
        <f t="shared" si="5"/>
        <v>4.2699999999999996</v>
      </c>
      <c r="J46" s="157"/>
    </row>
    <row r="47" spans="1:22" ht="25.5" x14ac:dyDescent="0.25">
      <c r="A47" s="158" t="s">
        <v>188</v>
      </c>
      <c r="B47" s="159"/>
      <c r="C47" s="153" t="s">
        <v>18</v>
      </c>
      <c r="D47" s="154">
        <v>3</v>
      </c>
      <c r="E47" s="163">
        <v>1.63</v>
      </c>
      <c r="F47" s="110"/>
      <c r="G47" s="114">
        <f t="shared" si="5"/>
        <v>4.8899999999999997</v>
      </c>
      <c r="J47" s="157"/>
    </row>
    <row r="48" spans="1:22" x14ac:dyDescent="0.25">
      <c r="A48" s="158" t="s">
        <v>156</v>
      </c>
      <c r="B48" s="159"/>
      <c r="C48" s="153" t="s">
        <v>156</v>
      </c>
      <c r="D48" s="154" t="s">
        <v>156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156</v>
      </c>
      <c r="B49" s="159"/>
      <c r="C49" s="153" t="s">
        <v>156</v>
      </c>
      <c r="D49" s="154" t="s">
        <v>156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156</v>
      </c>
      <c r="B50" s="159"/>
      <c r="C50" s="153" t="s">
        <v>156</v>
      </c>
      <c r="D50" s="154" t="s">
        <v>156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156</v>
      </c>
      <c r="B51" s="159"/>
      <c r="C51" s="153" t="s">
        <v>156</v>
      </c>
      <c r="D51" s="154" t="s">
        <v>156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156</v>
      </c>
      <c r="B52" s="159"/>
      <c r="C52" s="153" t="s">
        <v>156</v>
      </c>
      <c r="D52" s="154" t="s">
        <v>156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156</v>
      </c>
      <c r="B53" s="159"/>
      <c r="C53" s="153" t="s">
        <v>156</v>
      </c>
      <c r="D53" s="154" t="s">
        <v>156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156</v>
      </c>
      <c r="B54" s="159"/>
      <c r="C54" s="153" t="s">
        <v>156</v>
      </c>
      <c r="D54" s="154" t="s">
        <v>156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156</v>
      </c>
      <c r="B55" s="107"/>
      <c r="C55" s="153" t="s">
        <v>156</v>
      </c>
      <c r="D55" s="154" t="s">
        <v>156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156</v>
      </c>
      <c r="B56" s="159"/>
      <c r="C56" s="153" t="s">
        <v>156</v>
      </c>
      <c r="D56" s="154" t="s">
        <v>156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156</v>
      </c>
      <c r="B57" s="159"/>
      <c r="C57" s="153" t="s">
        <v>156</v>
      </c>
      <c r="D57" s="154" t="s">
        <v>156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156</v>
      </c>
      <c r="B58" s="159"/>
      <c r="C58" s="153" t="s">
        <v>156</v>
      </c>
      <c r="D58" s="154" t="s">
        <v>156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156</v>
      </c>
      <c r="B59" s="159"/>
      <c r="C59" s="153" t="s">
        <v>156</v>
      </c>
      <c r="D59" s="154" t="s">
        <v>156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156</v>
      </c>
      <c r="B60" s="159"/>
      <c r="C60" s="153" t="s">
        <v>156</v>
      </c>
      <c r="D60" s="154" t="s">
        <v>156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156</v>
      </c>
      <c r="B61" s="107"/>
      <c r="C61" s="114" t="s">
        <v>156</v>
      </c>
      <c r="D61" s="114" t="s">
        <v>156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156</v>
      </c>
      <c r="B62" s="107"/>
      <c r="C62" s="114" t="s">
        <v>156</v>
      </c>
      <c r="D62" s="114" t="s">
        <v>156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156</v>
      </c>
      <c r="B63" s="122"/>
      <c r="C63" s="121" t="s">
        <v>156</v>
      </c>
      <c r="D63" s="121" t="s">
        <v>156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156</v>
      </c>
      <c r="B64" s="127"/>
      <c r="C64" s="126" t="s">
        <v>156</v>
      </c>
      <c r="D64" s="126" t="s">
        <v>156</v>
      </c>
      <c r="E64" s="146">
        <v>0</v>
      </c>
      <c r="F64" s="147"/>
      <c r="G64" s="147">
        <f>TRUNC(ROUND(SUM(G44:G63),2),2)</f>
        <v>43.73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3</v>
      </c>
      <c r="F69" s="110"/>
      <c r="G69" s="114">
        <f>IFERROR(TRUNC(ROUND(D69*E69,2),2),0)</f>
        <v>3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3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53.05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3.98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3.98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61.01</v>
      </c>
      <c r="U75" t="s">
        <v>144</v>
      </c>
      <c r="V75">
        <f>+TRUNC(ROUND(G29+G40+G71+G73+G74,2),2)</f>
        <v>17.28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43.73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40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0.24612500000000001</v>
      </c>
      <c r="F12" s="110"/>
      <c r="G12" s="111">
        <f>IFERROR(TRUNC(ROUND(D12*E12,2),2),0)</f>
        <v>1.05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0.24612500000000001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0.24612500000000001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0.24612500000000001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0</v>
      </c>
      <c r="C16" s="107">
        <v>0.5</v>
      </c>
      <c r="D16" s="108">
        <f t="shared" si="0"/>
        <v>0</v>
      </c>
      <c r="E16" s="109">
        <v>0.24612500000000001</v>
      </c>
      <c r="F16" s="110"/>
      <c r="G16" s="111">
        <f t="shared" si="1"/>
        <v>0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0.24612500000000001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1</v>
      </c>
      <c r="C18" s="107">
        <v>0.15</v>
      </c>
      <c r="D18" s="108">
        <f t="shared" si="0"/>
        <v>0.15</v>
      </c>
      <c r="E18" s="109">
        <v>0.24612500000000001</v>
      </c>
      <c r="F18" s="110"/>
      <c r="G18" s="111">
        <f t="shared" si="1"/>
        <v>0.04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0.24612500000000001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0.24612500000000001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0.24612500000000001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0</v>
      </c>
      <c r="C22" s="107">
        <v>0.17</v>
      </c>
      <c r="D22" s="108">
        <f t="shared" si="0"/>
        <v>0</v>
      </c>
      <c r="E22" s="109">
        <v>0.24612500000000001</v>
      </c>
      <c r="F22" s="110"/>
      <c r="G22" s="111">
        <f t="shared" si="1"/>
        <v>0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0</v>
      </c>
      <c r="C23" s="107">
        <v>0.05</v>
      </c>
      <c r="D23" s="108">
        <f t="shared" si="0"/>
        <v>0</v>
      </c>
      <c r="E23" s="109">
        <v>0.24612500000000001</v>
      </c>
      <c r="F23" s="110"/>
      <c r="G23" s="111">
        <f t="shared" si="1"/>
        <v>0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3</v>
      </c>
      <c r="C24" s="107">
        <v>0.05</v>
      </c>
      <c r="D24" s="108">
        <f t="shared" si="0"/>
        <v>0.15</v>
      </c>
      <c r="E24" s="109">
        <v>0.24612500000000001</v>
      </c>
      <c r="F24" s="110"/>
      <c r="G24" s="111">
        <f t="shared" si="1"/>
        <v>0.04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0.24612500000000001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0.24612500000000001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1.1299999999999999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0.24612500000000001</v>
      </c>
      <c r="F33" s="110"/>
      <c r="G33" s="110">
        <f t="shared" ref="G33:G38" si="4">IFERROR(TRUNC(ROUND(D33*E33,2),2),0)</f>
        <v>0.99</v>
      </c>
    </row>
    <row r="34" spans="1:22" x14ac:dyDescent="0.25">
      <c r="A34" s="114" t="s">
        <v>123</v>
      </c>
      <c r="B34" s="144">
        <v>1</v>
      </c>
      <c r="C34" s="114">
        <v>3.65</v>
      </c>
      <c r="D34" s="108">
        <f t="shared" si="3"/>
        <v>3.65</v>
      </c>
      <c r="E34" s="107">
        <v>0.24612500000000001</v>
      </c>
      <c r="F34" s="110"/>
      <c r="G34" s="110">
        <f t="shared" si="4"/>
        <v>0.9</v>
      </c>
    </row>
    <row r="35" spans="1:22" x14ac:dyDescent="0.25">
      <c r="A35" s="114" t="s">
        <v>124</v>
      </c>
      <c r="B35" s="144">
        <v>1</v>
      </c>
      <c r="C35" s="114">
        <v>3.65</v>
      </c>
      <c r="D35" s="108">
        <f t="shared" si="3"/>
        <v>3.65</v>
      </c>
      <c r="E35" s="107">
        <v>0.24612500000000001</v>
      </c>
      <c r="F35" s="110"/>
      <c r="G35" s="110">
        <f t="shared" si="4"/>
        <v>0.9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0.24612500000000001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0.24612500000000001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2.79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ht="25.5" x14ac:dyDescent="0.25">
      <c r="A44" s="151" t="s">
        <v>199</v>
      </c>
      <c r="B44" s="152"/>
      <c r="C44" s="153" t="s">
        <v>150</v>
      </c>
      <c r="D44" s="154">
        <v>1</v>
      </c>
      <c r="E44" s="155">
        <v>4.0999999999999996</v>
      </c>
      <c r="F44" s="156"/>
      <c r="G44" s="114">
        <f>IFERROR(TRUNC(ROUND(D44*E44,2),2),0)</f>
        <v>4.0999999999999996</v>
      </c>
      <c r="J44" s="157"/>
    </row>
    <row r="45" spans="1:22" x14ac:dyDescent="0.25">
      <c r="A45" s="158" t="s">
        <v>200</v>
      </c>
      <c r="B45" s="159"/>
      <c r="C45" s="153" t="s">
        <v>38</v>
      </c>
      <c r="D45" s="154">
        <v>10</v>
      </c>
      <c r="E45" s="160">
        <v>2.77</v>
      </c>
      <c r="F45" s="113"/>
      <c r="G45" s="114">
        <f t="shared" ref="G45:G63" si="5">IFERROR(TRUNC(ROUND(D45*E45,2),2),0)</f>
        <v>27.7</v>
      </c>
      <c r="J45" s="157"/>
    </row>
    <row r="46" spans="1:22" x14ac:dyDescent="0.25">
      <c r="A46" s="158" t="s">
        <v>201</v>
      </c>
      <c r="B46" s="159"/>
      <c r="C46" s="161" t="s">
        <v>18</v>
      </c>
      <c r="D46" s="162">
        <v>1</v>
      </c>
      <c r="E46" s="163">
        <v>4.2699999999999996</v>
      </c>
      <c r="F46" s="110"/>
      <c r="G46" s="114">
        <f t="shared" si="5"/>
        <v>4.2699999999999996</v>
      </c>
      <c r="J46" s="157"/>
    </row>
    <row r="47" spans="1:22" ht="25.5" x14ac:dyDescent="0.25">
      <c r="A47" s="158" t="s">
        <v>188</v>
      </c>
      <c r="B47" s="159"/>
      <c r="C47" s="153" t="s">
        <v>18</v>
      </c>
      <c r="D47" s="154">
        <v>1</v>
      </c>
      <c r="E47" s="163">
        <v>1.63</v>
      </c>
      <c r="F47" s="110"/>
      <c r="G47" s="114">
        <f t="shared" si="5"/>
        <v>1.63</v>
      </c>
      <c r="J47" s="157"/>
    </row>
    <row r="48" spans="1:22" x14ac:dyDescent="0.25">
      <c r="A48" s="158" t="s">
        <v>156</v>
      </c>
      <c r="B48" s="159"/>
      <c r="C48" s="153" t="s">
        <v>156</v>
      </c>
      <c r="D48" s="154" t="s">
        <v>156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156</v>
      </c>
      <c r="B49" s="159"/>
      <c r="C49" s="153" t="s">
        <v>156</v>
      </c>
      <c r="D49" s="154" t="s">
        <v>156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156</v>
      </c>
      <c r="B50" s="159"/>
      <c r="C50" s="153" t="s">
        <v>156</v>
      </c>
      <c r="D50" s="154" t="s">
        <v>156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156</v>
      </c>
      <c r="B51" s="159"/>
      <c r="C51" s="153" t="s">
        <v>156</v>
      </c>
      <c r="D51" s="154" t="s">
        <v>156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156</v>
      </c>
      <c r="B52" s="159"/>
      <c r="C52" s="153" t="s">
        <v>156</v>
      </c>
      <c r="D52" s="154" t="s">
        <v>156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156</v>
      </c>
      <c r="B53" s="159"/>
      <c r="C53" s="153" t="s">
        <v>156</v>
      </c>
      <c r="D53" s="154" t="s">
        <v>156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156</v>
      </c>
      <c r="B54" s="159"/>
      <c r="C54" s="153" t="s">
        <v>156</v>
      </c>
      <c r="D54" s="154" t="s">
        <v>156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156</v>
      </c>
      <c r="B55" s="107"/>
      <c r="C55" s="153" t="s">
        <v>156</v>
      </c>
      <c r="D55" s="154" t="s">
        <v>156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156</v>
      </c>
      <c r="B56" s="159"/>
      <c r="C56" s="153" t="s">
        <v>156</v>
      </c>
      <c r="D56" s="154" t="s">
        <v>156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156</v>
      </c>
      <c r="B57" s="159"/>
      <c r="C57" s="153" t="s">
        <v>156</v>
      </c>
      <c r="D57" s="154" t="s">
        <v>156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156</v>
      </c>
      <c r="B58" s="159"/>
      <c r="C58" s="153" t="s">
        <v>156</v>
      </c>
      <c r="D58" s="154" t="s">
        <v>156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156</v>
      </c>
      <c r="B59" s="159"/>
      <c r="C59" s="153" t="s">
        <v>156</v>
      </c>
      <c r="D59" s="154" t="s">
        <v>156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156</v>
      </c>
      <c r="B60" s="159"/>
      <c r="C60" s="153" t="s">
        <v>156</v>
      </c>
      <c r="D60" s="154" t="s">
        <v>156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156</v>
      </c>
      <c r="B61" s="107"/>
      <c r="C61" s="114" t="s">
        <v>156</v>
      </c>
      <c r="D61" s="114" t="s">
        <v>156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156</v>
      </c>
      <c r="B62" s="107"/>
      <c r="C62" s="114" t="s">
        <v>156</v>
      </c>
      <c r="D62" s="114" t="s">
        <v>156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156</v>
      </c>
      <c r="B63" s="122"/>
      <c r="C63" s="121" t="s">
        <v>156</v>
      </c>
      <c r="D63" s="121" t="s">
        <v>156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156</v>
      </c>
      <c r="B64" s="127"/>
      <c r="C64" s="126" t="s">
        <v>156</v>
      </c>
      <c r="D64" s="126" t="s">
        <v>156</v>
      </c>
      <c r="E64" s="146">
        <v>0</v>
      </c>
      <c r="F64" s="147"/>
      <c r="G64" s="147">
        <f>TRUNC(ROUND(SUM(G44:G63),2),2)</f>
        <v>37.700000000000003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3</v>
      </c>
      <c r="F69" s="110"/>
      <c r="G69" s="114">
        <f>IFERROR(TRUNC(ROUND(D69*E69,2),2),0)</f>
        <v>3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3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44.62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3.35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3.35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51.32</v>
      </c>
      <c r="U75" t="s">
        <v>144</v>
      </c>
      <c r="V75">
        <f>+TRUNC(ROUND(G29+G40+G71+G73+G74,2),2)</f>
        <v>13.62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37.700000000000003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41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0.181148</v>
      </c>
      <c r="F12" s="110"/>
      <c r="G12" s="111">
        <f>IFERROR(TRUNC(ROUND(D12*E12,2),2),0)</f>
        <v>0.77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0.181148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0.181148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0.181148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0</v>
      </c>
      <c r="C16" s="107">
        <v>0.5</v>
      </c>
      <c r="D16" s="108">
        <f t="shared" si="0"/>
        <v>0</v>
      </c>
      <c r="E16" s="109">
        <v>0.181148</v>
      </c>
      <c r="F16" s="110"/>
      <c r="G16" s="111">
        <f t="shared" si="1"/>
        <v>0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0.181148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2</v>
      </c>
      <c r="C18" s="107">
        <v>0.15</v>
      </c>
      <c r="D18" s="108">
        <f t="shared" si="0"/>
        <v>0.3</v>
      </c>
      <c r="E18" s="109">
        <v>0.181148</v>
      </c>
      <c r="F18" s="110"/>
      <c r="G18" s="111">
        <f t="shared" si="1"/>
        <v>0.05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0.181148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0.181148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0.181148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0</v>
      </c>
      <c r="C22" s="107">
        <v>0.17</v>
      </c>
      <c r="D22" s="108">
        <f t="shared" si="0"/>
        <v>0</v>
      </c>
      <c r="E22" s="109">
        <v>0.181148</v>
      </c>
      <c r="F22" s="110"/>
      <c r="G22" s="111">
        <f t="shared" si="1"/>
        <v>0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0</v>
      </c>
      <c r="C23" s="107">
        <v>0.05</v>
      </c>
      <c r="D23" s="108">
        <f t="shared" si="0"/>
        <v>0</v>
      </c>
      <c r="E23" s="109">
        <v>0.181148</v>
      </c>
      <c r="F23" s="110"/>
      <c r="G23" s="111">
        <f t="shared" si="1"/>
        <v>0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3</v>
      </c>
      <c r="C24" s="107">
        <v>0.05</v>
      </c>
      <c r="D24" s="108">
        <f t="shared" si="0"/>
        <v>0.15</v>
      </c>
      <c r="E24" s="109">
        <v>0.181148</v>
      </c>
      <c r="F24" s="110"/>
      <c r="G24" s="111">
        <f t="shared" si="1"/>
        <v>0.03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0.181148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0.181148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0.85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0.181148</v>
      </c>
      <c r="F33" s="110"/>
      <c r="G33" s="110">
        <f t="shared" ref="G33:G38" si="4">IFERROR(TRUNC(ROUND(D33*E33,2),2),0)</f>
        <v>0.73</v>
      </c>
    </row>
    <row r="34" spans="1:22" x14ac:dyDescent="0.25">
      <c r="A34" s="114" t="s">
        <v>123</v>
      </c>
      <c r="B34" s="144">
        <v>1</v>
      </c>
      <c r="C34" s="114">
        <v>3.65</v>
      </c>
      <c r="D34" s="108">
        <f t="shared" si="3"/>
        <v>3.65</v>
      </c>
      <c r="E34" s="107">
        <v>0.181148</v>
      </c>
      <c r="F34" s="110"/>
      <c r="G34" s="110">
        <f t="shared" si="4"/>
        <v>0.66</v>
      </c>
    </row>
    <row r="35" spans="1:22" x14ac:dyDescent="0.25">
      <c r="A35" s="114" t="s">
        <v>124</v>
      </c>
      <c r="B35" s="144">
        <v>1</v>
      </c>
      <c r="C35" s="114">
        <v>3.65</v>
      </c>
      <c r="D35" s="108">
        <f t="shared" si="3"/>
        <v>3.65</v>
      </c>
      <c r="E35" s="107">
        <v>0.181148</v>
      </c>
      <c r="F35" s="110"/>
      <c r="G35" s="110">
        <f t="shared" si="4"/>
        <v>0.66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0.181148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0.181148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2.0499999999999998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ht="25.5" x14ac:dyDescent="0.25">
      <c r="A44" s="151" t="s">
        <v>199</v>
      </c>
      <c r="B44" s="152"/>
      <c r="C44" s="153" t="s">
        <v>150</v>
      </c>
      <c r="D44" s="154">
        <v>1</v>
      </c>
      <c r="E44" s="155">
        <v>4.0999999999999996</v>
      </c>
      <c r="F44" s="156"/>
      <c r="G44" s="114">
        <f>IFERROR(TRUNC(ROUND(D44*E44,2),2),0)</f>
        <v>4.0999999999999996</v>
      </c>
      <c r="J44" s="157"/>
    </row>
    <row r="45" spans="1:22" x14ac:dyDescent="0.25">
      <c r="A45" s="158" t="s">
        <v>202</v>
      </c>
      <c r="B45" s="159"/>
      <c r="C45" s="153" t="s">
        <v>38</v>
      </c>
      <c r="D45" s="154">
        <v>2</v>
      </c>
      <c r="E45" s="160">
        <v>1.31</v>
      </c>
      <c r="F45" s="113"/>
      <c r="G45" s="114">
        <f t="shared" ref="G45:G63" si="5">IFERROR(TRUNC(ROUND(D45*E45,2),2),0)</f>
        <v>2.62</v>
      </c>
      <c r="J45" s="157"/>
    </row>
    <row r="46" spans="1:22" x14ac:dyDescent="0.25">
      <c r="A46" s="158" t="s">
        <v>203</v>
      </c>
      <c r="B46" s="159"/>
      <c r="C46" s="161" t="s">
        <v>38</v>
      </c>
      <c r="D46" s="162">
        <v>2</v>
      </c>
      <c r="E46" s="163">
        <v>1.5</v>
      </c>
      <c r="F46" s="110"/>
      <c r="G46" s="114">
        <f t="shared" si="5"/>
        <v>3</v>
      </c>
      <c r="J46" s="157"/>
    </row>
    <row r="47" spans="1:22" x14ac:dyDescent="0.25">
      <c r="A47" s="158" t="s">
        <v>204</v>
      </c>
      <c r="B47" s="159"/>
      <c r="C47" s="153" t="s">
        <v>18</v>
      </c>
      <c r="D47" s="154">
        <v>2</v>
      </c>
      <c r="E47" s="163">
        <v>0.5</v>
      </c>
      <c r="F47" s="110"/>
      <c r="G47" s="114">
        <f t="shared" si="5"/>
        <v>1</v>
      </c>
      <c r="J47" s="157"/>
    </row>
    <row r="48" spans="1:22" ht="25.5" x14ac:dyDescent="0.25">
      <c r="A48" s="158" t="s">
        <v>205</v>
      </c>
      <c r="B48" s="159"/>
      <c r="C48" s="153" t="s">
        <v>18</v>
      </c>
      <c r="D48" s="154">
        <v>1</v>
      </c>
      <c r="E48" s="163">
        <v>1</v>
      </c>
      <c r="F48" s="110"/>
      <c r="G48" s="114">
        <f t="shared" si="5"/>
        <v>1</v>
      </c>
      <c r="J48" s="157"/>
    </row>
    <row r="49" spans="1:10" x14ac:dyDescent="0.25">
      <c r="A49" s="158" t="s">
        <v>156</v>
      </c>
      <c r="B49" s="159"/>
      <c r="C49" s="153" t="s">
        <v>156</v>
      </c>
      <c r="D49" s="154" t="s">
        <v>156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156</v>
      </c>
      <c r="B50" s="159"/>
      <c r="C50" s="153" t="s">
        <v>156</v>
      </c>
      <c r="D50" s="154" t="s">
        <v>156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156</v>
      </c>
      <c r="B51" s="159"/>
      <c r="C51" s="153" t="s">
        <v>156</v>
      </c>
      <c r="D51" s="154" t="s">
        <v>156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156</v>
      </c>
      <c r="B52" s="159"/>
      <c r="C52" s="153" t="s">
        <v>156</v>
      </c>
      <c r="D52" s="154" t="s">
        <v>156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156</v>
      </c>
      <c r="B53" s="159"/>
      <c r="C53" s="153" t="s">
        <v>156</v>
      </c>
      <c r="D53" s="154" t="s">
        <v>156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156</v>
      </c>
      <c r="B54" s="159"/>
      <c r="C54" s="153" t="s">
        <v>156</v>
      </c>
      <c r="D54" s="154" t="s">
        <v>156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156</v>
      </c>
      <c r="B55" s="107"/>
      <c r="C55" s="153" t="s">
        <v>156</v>
      </c>
      <c r="D55" s="154" t="s">
        <v>156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156</v>
      </c>
      <c r="B56" s="159"/>
      <c r="C56" s="153" t="s">
        <v>156</v>
      </c>
      <c r="D56" s="154" t="s">
        <v>156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156</v>
      </c>
      <c r="B57" s="159"/>
      <c r="C57" s="153" t="s">
        <v>156</v>
      </c>
      <c r="D57" s="154" t="s">
        <v>156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156</v>
      </c>
      <c r="B58" s="159"/>
      <c r="C58" s="153" t="s">
        <v>156</v>
      </c>
      <c r="D58" s="154" t="s">
        <v>156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156</v>
      </c>
      <c r="B59" s="159"/>
      <c r="C59" s="153" t="s">
        <v>156</v>
      </c>
      <c r="D59" s="154" t="s">
        <v>156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156</v>
      </c>
      <c r="B60" s="159"/>
      <c r="C60" s="153" t="s">
        <v>156</v>
      </c>
      <c r="D60" s="154" t="s">
        <v>156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156</v>
      </c>
      <c r="B61" s="107"/>
      <c r="C61" s="114" t="s">
        <v>156</v>
      </c>
      <c r="D61" s="114" t="s">
        <v>156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156</v>
      </c>
      <c r="B62" s="107"/>
      <c r="C62" s="114" t="s">
        <v>156</v>
      </c>
      <c r="D62" s="114" t="s">
        <v>156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156</v>
      </c>
      <c r="B63" s="122"/>
      <c r="C63" s="121" t="s">
        <v>156</v>
      </c>
      <c r="D63" s="121" t="s">
        <v>156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156</v>
      </c>
      <c r="B64" s="127"/>
      <c r="C64" s="126" t="s">
        <v>156</v>
      </c>
      <c r="D64" s="126" t="s">
        <v>156</v>
      </c>
      <c r="E64" s="146">
        <v>0</v>
      </c>
      <c r="F64" s="147"/>
      <c r="G64" s="147">
        <f>TRUNC(ROUND(SUM(G44:G63),2),2)</f>
        <v>11.72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1</v>
      </c>
      <c r="F69" s="110"/>
      <c r="G69" s="114">
        <f>IFERROR(TRUNC(ROUND(D69*E69,2),2),0)</f>
        <v>1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1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15.62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1.17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1.17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17.96</v>
      </c>
      <c r="U75" t="s">
        <v>144</v>
      </c>
      <c r="V75">
        <f>+TRUNC(ROUND(G29+G40+G71+G73+G74,2),2)</f>
        <v>6.24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11.72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42</v>
      </c>
      <c r="B7" s="82"/>
      <c r="C7" s="82"/>
      <c r="D7" s="82"/>
      <c r="E7" s="82"/>
      <c r="F7" s="83" t="s">
        <v>64</v>
      </c>
      <c r="G7" s="84" t="s">
        <v>38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3.4458000000000003E-2</v>
      </c>
      <c r="F12" s="110"/>
      <c r="G12" s="111">
        <f>IFERROR(TRUNC(ROUND(D12*E12,2),2),0)</f>
        <v>0.15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3.4458000000000003E-2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3.4458000000000003E-2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1</v>
      </c>
      <c r="C15" s="107">
        <v>1</v>
      </c>
      <c r="D15" s="108">
        <f t="shared" si="0"/>
        <v>1</v>
      </c>
      <c r="E15" s="109">
        <v>3.4458000000000003E-2</v>
      </c>
      <c r="F15" s="110"/>
      <c r="G15" s="111">
        <f t="shared" si="1"/>
        <v>0.03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1</v>
      </c>
      <c r="C16" s="107">
        <v>0.5</v>
      </c>
      <c r="D16" s="108">
        <f t="shared" si="0"/>
        <v>0.5</v>
      </c>
      <c r="E16" s="109">
        <v>3.4458000000000003E-2</v>
      </c>
      <c r="F16" s="110"/>
      <c r="G16" s="111">
        <f t="shared" si="1"/>
        <v>0.02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3.4458000000000003E-2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0</v>
      </c>
      <c r="C18" s="107">
        <v>0.15</v>
      </c>
      <c r="D18" s="108">
        <f t="shared" si="0"/>
        <v>0</v>
      </c>
      <c r="E18" s="109">
        <v>3.4458000000000003E-2</v>
      </c>
      <c r="F18" s="110"/>
      <c r="G18" s="111">
        <f t="shared" si="1"/>
        <v>0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3.4458000000000003E-2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3.4458000000000003E-2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3.4458000000000003E-2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0</v>
      </c>
      <c r="C22" s="107">
        <v>0.17</v>
      </c>
      <c r="D22" s="108">
        <f t="shared" si="0"/>
        <v>0</v>
      </c>
      <c r="E22" s="109">
        <v>3.4458000000000003E-2</v>
      </c>
      <c r="F22" s="110"/>
      <c r="G22" s="111">
        <f t="shared" si="1"/>
        <v>0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0</v>
      </c>
      <c r="C23" s="107">
        <v>0.05</v>
      </c>
      <c r="D23" s="108">
        <f t="shared" si="0"/>
        <v>0</v>
      </c>
      <c r="E23" s="109">
        <v>3.4458000000000003E-2</v>
      </c>
      <c r="F23" s="110"/>
      <c r="G23" s="111">
        <f t="shared" si="1"/>
        <v>0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7</v>
      </c>
      <c r="C24" s="107">
        <v>0.05</v>
      </c>
      <c r="D24" s="108">
        <f t="shared" si="0"/>
        <v>0.35</v>
      </c>
      <c r="E24" s="109">
        <v>3.4458000000000003E-2</v>
      </c>
      <c r="F24" s="110"/>
      <c r="G24" s="111">
        <f t="shared" si="1"/>
        <v>0.01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3.4458000000000003E-2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3.4458000000000003E-2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0.21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3.4458000000000003E-2</v>
      </c>
      <c r="F33" s="110"/>
      <c r="G33" s="110">
        <f t="shared" ref="G33:G38" si="4">IFERROR(TRUNC(ROUND(D33*E33,2),2),0)</f>
        <v>0.14000000000000001</v>
      </c>
    </row>
    <row r="34" spans="1:22" x14ac:dyDescent="0.25">
      <c r="A34" s="114" t="s">
        <v>123</v>
      </c>
      <c r="B34" s="144">
        <v>3</v>
      </c>
      <c r="C34" s="114">
        <v>3.65</v>
      </c>
      <c r="D34" s="108">
        <f t="shared" si="3"/>
        <v>10.95</v>
      </c>
      <c r="E34" s="107">
        <v>3.4458000000000003E-2</v>
      </c>
      <c r="F34" s="110"/>
      <c r="G34" s="110">
        <f t="shared" si="4"/>
        <v>0.38</v>
      </c>
    </row>
    <row r="35" spans="1:22" x14ac:dyDescent="0.25">
      <c r="A35" s="114" t="s">
        <v>124</v>
      </c>
      <c r="B35" s="144">
        <v>3</v>
      </c>
      <c r="C35" s="114">
        <v>3.65</v>
      </c>
      <c r="D35" s="108">
        <f t="shared" si="3"/>
        <v>10.95</v>
      </c>
      <c r="E35" s="107">
        <v>3.4458000000000003E-2</v>
      </c>
      <c r="F35" s="110"/>
      <c r="G35" s="110">
        <f t="shared" si="4"/>
        <v>0.38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3.4458000000000003E-2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3.4458000000000003E-2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0.9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x14ac:dyDescent="0.25">
      <c r="A44" s="151" t="s">
        <v>19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131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0.1</v>
      </c>
      <c r="F69" s="110"/>
      <c r="G69" s="114">
        <f>IFERROR(TRUNC(ROUND(D69*E69,2),2),0)</f>
        <v>0.1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0.1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1.21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0.09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0.09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1.39</v>
      </c>
      <c r="U75" t="s">
        <v>144</v>
      </c>
      <c r="V75">
        <f>+TRUNC(ROUND(G29+G40+G71+G73+G74,2),2)</f>
        <v>1.39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43</v>
      </c>
      <c r="B7" s="82"/>
      <c r="C7" s="82"/>
      <c r="D7" s="82"/>
      <c r="E7" s="82"/>
      <c r="F7" s="83" t="s">
        <v>64</v>
      </c>
      <c r="G7" s="84" t="s">
        <v>38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2.5597000000000002E-2</v>
      </c>
      <c r="F12" s="110"/>
      <c r="G12" s="111">
        <f>IFERROR(TRUNC(ROUND(D12*E12,2),2),0)</f>
        <v>0.11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2.5597000000000002E-2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2.5597000000000002E-2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1</v>
      </c>
      <c r="C15" s="107">
        <v>1</v>
      </c>
      <c r="D15" s="108">
        <f t="shared" si="0"/>
        <v>1</v>
      </c>
      <c r="E15" s="109">
        <v>2.5597000000000002E-2</v>
      </c>
      <c r="F15" s="110"/>
      <c r="G15" s="111">
        <f t="shared" si="1"/>
        <v>0.03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1</v>
      </c>
      <c r="C16" s="107">
        <v>0.5</v>
      </c>
      <c r="D16" s="108">
        <f t="shared" si="0"/>
        <v>0.5</v>
      </c>
      <c r="E16" s="109">
        <v>2.5597000000000002E-2</v>
      </c>
      <c r="F16" s="110"/>
      <c r="G16" s="111">
        <f t="shared" si="1"/>
        <v>0.01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2.5597000000000002E-2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0</v>
      </c>
      <c r="C18" s="107">
        <v>0.15</v>
      </c>
      <c r="D18" s="108">
        <f t="shared" si="0"/>
        <v>0</v>
      </c>
      <c r="E18" s="109">
        <v>2.5597000000000002E-2</v>
      </c>
      <c r="F18" s="110"/>
      <c r="G18" s="111">
        <f t="shared" si="1"/>
        <v>0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2.5597000000000002E-2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2.5597000000000002E-2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2.5597000000000002E-2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0</v>
      </c>
      <c r="C22" s="107">
        <v>0.17</v>
      </c>
      <c r="D22" s="108">
        <f t="shared" si="0"/>
        <v>0</v>
      </c>
      <c r="E22" s="109">
        <v>2.5597000000000002E-2</v>
      </c>
      <c r="F22" s="110"/>
      <c r="G22" s="111">
        <f t="shared" si="1"/>
        <v>0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0</v>
      </c>
      <c r="C23" s="107">
        <v>0.05</v>
      </c>
      <c r="D23" s="108">
        <f t="shared" si="0"/>
        <v>0</v>
      </c>
      <c r="E23" s="109">
        <v>2.5597000000000002E-2</v>
      </c>
      <c r="F23" s="110"/>
      <c r="G23" s="111">
        <f t="shared" si="1"/>
        <v>0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7</v>
      </c>
      <c r="C24" s="107">
        <v>0.05</v>
      </c>
      <c r="D24" s="108">
        <f t="shared" si="0"/>
        <v>0.35</v>
      </c>
      <c r="E24" s="109">
        <v>2.5597000000000002E-2</v>
      </c>
      <c r="F24" s="110"/>
      <c r="G24" s="111">
        <f t="shared" si="1"/>
        <v>0.01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2.5597000000000002E-2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2.5597000000000002E-2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0.16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2.5597000000000002E-2</v>
      </c>
      <c r="F33" s="110"/>
      <c r="G33" s="110">
        <f t="shared" ref="G33:G38" si="4">IFERROR(TRUNC(ROUND(D33*E33,2),2),0)</f>
        <v>0.1</v>
      </c>
    </row>
    <row r="34" spans="1:22" x14ac:dyDescent="0.25">
      <c r="A34" s="114" t="s">
        <v>123</v>
      </c>
      <c r="B34" s="144">
        <v>3</v>
      </c>
      <c r="C34" s="114">
        <v>3.65</v>
      </c>
      <c r="D34" s="108">
        <f t="shared" si="3"/>
        <v>10.95</v>
      </c>
      <c r="E34" s="107">
        <v>2.5597000000000002E-2</v>
      </c>
      <c r="F34" s="110"/>
      <c r="G34" s="110">
        <f t="shared" si="4"/>
        <v>0.28000000000000003</v>
      </c>
    </row>
    <row r="35" spans="1:22" x14ac:dyDescent="0.25">
      <c r="A35" s="114" t="s">
        <v>124</v>
      </c>
      <c r="B35" s="144">
        <v>3</v>
      </c>
      <c r="C35" s="114">
        <v>3.65</v>
      </c>
      <c r="D35" s="108">
        <f t="shared" si="3"/>
        <v>10.95</v>
      </c>
      <c r="E35" s="107">
        <v>2.5597000000000002E-2</v>
      </c>
      <c r="F35" s="110"/>
      <c r="G35" s="110">
        <f t="shared" si="4"/>
        <v>0.28000000000000003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2.5597000000000002E-2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2.5597000000000002E-2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0.66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x14ac:dyDescent="0.25">
      <c r="A44" s="151" t="s">
        <v>19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131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0.1</v>
      </c>
      <c r="F69" s="110"/>
      <c r="G69" s="114">
        <f>IFERROR(TRUNC(ROUND(D69*E69,2),2),0)</f>
        <v>0.1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0.1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0.92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7.0000000000000007E-2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7.0000000000000007E-2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1.06</v>
      </c>
      <c r="U75" t="s">
        <v>144</v>
      </c>
      <c r="V75">
        <f>+TRUNC(ROUND(G29+G40+G71+G73+G74,2),2)</f>
        <v>1.06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44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0</v>
      </c>
      <c r="C12" s="107">
        <v>4.25</v>
      </c>
      <c r="D12" s="108">
        <f>IFERROR(ROUND(B12*C12,5),0)</f>
        <v>0</v>
      </c>
      <c r="E12" s="109">
        <v>0.37411</v>
      </c>
      <c r="F12" s="110"/>
      <c r="G12" s="111">
        <f>IFERROR(TRUNC(ROUND(D12*E12,2),2),0)</f>
        <v>0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0.37411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0.37411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0.37411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0</v>
      </c>
      <c r="C16" s="107">
        <v>0.5</v>
      </c>
      <c r="D16" s="108">
        <f t="shared" si="0"/>
        <v>0</v>
      </c>
      <c r="E16" s="109">
        <v>0.37411</v>
      </c>
      <c r="F16" s="110"/>
      <c r="G16" s="111">
        <f t="shared" si="1"/>
        <v>0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0.37411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0</v>
      </c>
      <c r="C18" s="107">
        <v>0.15</v>
      </c>
      <c r="D18" s="108">
        <f t="shared" si="0"/>
        <v>0</v>
      </c>
      <c r="E18" s="109">
        <v>0.37411</v>
      </c>
      <c r="F18" s="110"/>
      <c r="G18" s="111">
        <f t="shared" si="1"/>
        <v>0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0.37411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0.37411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0.37411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0</v>
      </c>
      <c r="C22" s="107">
        <v>0.17</v>
      </c>
      <c r="D22" s="108">
        <f t="shared" si="0"/>
        <v>0</v>
      </c>
      <c r="E22" s="109">
        <v>0.37411</v>
      </c>
      <c r="F22" s="110"/>
      <c r="G22" s="111">
        <f t="shared" si="1"/>
        <v>0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0</v>
      </c>
      <c r="C23" s="107">
        <v>0.05</v>
      </c>
      <c r="D23" s="108">
        <f t="shared" si="0"/>
        <v>0</v>
      </c>
      <c r="E23" s="109">
        <v>0.37411</v>
      </c>
      <c r="F23" s="110"/>
      <c r="G23" s="111">
        <f t="shared" si="1"/>
        <v>0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2</v>
      </c>
      <c r="C24" s="107">
        <v>0.05</v>
      </c>
      <c r="D24" s="108">
        <f t="shared" si="0"/>
        <v>0.1</v>
      </c>
      <c r="E24" s="109">
        <v>0.37411</v>
      </c>
      <c r="F24" s="110"/>
      <c r="G24" s="111">
        <f t="shared" si="1"/>
        <v>0.04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0.37411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0.37411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0.04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0.37411</v>
      </c>
      <c r="F33" s="110"/>
      <c r="G33" s="110">
        <f t="shared" ref="G33:G38" si="4">IFERROR(TRUNC(ROUND(D33*E33,2),2),0)</f>
        <v>1.51</v>
      </c>
    </row>
    <row r="34" spans="1:22" x14ac:dyDescent="0.25">
      <c r="A34" s="114" t="s">
        <v>123</v>
      </c>
      <c r="B34" s="144">
        <v>1</v>
      </c>
      <c r="C34" s="114">
        <v>3.65</v>
      </c>
      <c r="D34" s="108">
        <f t="shared" si="3"/>
        <v>3.65</v>
      </c>
      <c r="E34" s="107">
        <v>0.37411</v>
      </c>
      <c r="F34" s="110"/>
      <c r="G34" s="110">
        <f t="shared" si="4"/>
        <v>1.37</v>
      </c>
    </row>
    <row r="35" spans="1:22" x14ac:dyDescent="0.25">
      <c r="A35" s="114" t="s">
        <v>124</v>
      </c>
      <c r="B35" s="144">
        <v>0</v>
      </c>
      <c r="C35" s="114">
        <v>3.65</v>
      </c>
      <c r="D35" s="108">
        <f t="shared" si="3"/>
        <v>0</v>
      </c>
      <c r="E35" s="107">
        <v>0.37411</v>
      </c>
      <c r="F35" s="110"/>
      <c r="G35" s="110">
        <f t="shared" si="4"/>
        <v>0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0.37411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0.37411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2.88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ht="25.5" x14ac:dyDescent="0.25">
      <c r="A44" s="151" t="s">
        <v>206</v>
      </c>
      <c r="B44" s="152"/>
      <c r="C44" s="153" t="s">
        <v>18</v>
      </c>
      <c r="D44" s="154">
        <v>1</v>
      </c>
      <c r="E44" s="155">
        <v>22.5</v>
      </c>
      <c r="F44" s="156"/>
      <c r="G44" s="114">
        <f>IFERROR(TRUNC(ROUND(D44*E44,2),2),0)</f>
        <v>22.5</v>
      </c>
      <c r="J44" s="157"/>
    </row>
    <row r="45" spans="1:22" x14ac:dyDescent="0.25">
      <c r="A45" s="158" t="s">
        <v>207</v>
      </c>
      <c r="B45" s="159"/>
      <c r="C45" s="153" t="s">
        <v>18</v>
      </c>
      <c r="D45" s="154">
        <v>1</v>
      </c>
      <c r="E45" s="160">
        <v>5.5</v>
      </c>
      <c r="F45" s="113"/>
      <c r="G45" s="114">
        <f t="shared" ref="G45:G63" si="5">IFERROR(TRUNC(ROUND(D45*E45,2),2),0)</f>
        <v>5.5</v>
      </c>
      <c r="J45" s="157"/>
    </row>
    <row r="46" spans="1:22" x14ac:dyDescent="0.25">
      <c r="A46" s="158" t="s">
        <v>208</v>
      </c>
      <c r="B46" s="159"/>
      <c r="C46" s="161" t="s">
        <v>38</v>
      </c>
      <c r="D46" s="162">
        <v>3</v>
      </c>
      <c r="E46" s="163">
        <v>1.88</v>
      </c>
      <c r="F46" s="110"/>
      <c r="G46" s="114">
        <f t="shared" si="5"/>
        <v>5.64</v>
      </c>
      <c r="J46" s="157"/>
    </row>
    <row r="47" spans="1:22" ht="25.5" x14ac:dyDescent="0.25">
      <c r="A47" s="158" t="s">
        <v>209</v>
      </c>
      <c r="B47" s="159"/>
      <c r="C47" s="153" t="s">
        <v>210</v>
      </c>
      <c r="D47" s="154">
        <v>1</v>
      </c>
      <c r="E47" s="163">
        <v>0.3</v>
      </c>
      <c r="F47" s="110"/>
      <c r="G47" s="114">
        <f t="shared" si="5"/>
        <v>0.3</v>
      </c>
      <c r="J47" s="157"/>
    </row>
    <row r="48" spans="1:22" ht="25.5" x14ac:dyDescent="0.25">
      <c r="A48" s="158" t="s">
        <v>211</v>
      </c>
      <c r="B48" s="159"/>
      <c r="C48" s="153" t="s">
        <v>18</v>
      </c>
      <c r="D48" s="154">
        <v>1</v>
      </c>
      <c r="E48" s="163">
        <v>68</v>
      </c>
      <c r="F48" s="110"/>
      <c r="G48" s="114">
        <f t="shared" si="5"/>
        <v>68</v>
      </c>
      <c r="J48" s="157"/>
    </row>
    <row r="49" spans="1:10" ht="25.5" x14ac:dyDescent="0.25">
      <c r="A49" s="158" t="s">
        <v>188</v>
      </c>
      <c r="B49" s="159"/>
      <c r="C49" s="153" t="s">
        <v>18</v>
      </c>
      <c r="D49" s="154">
        <v>3</v>
      </c>
      <c r="E49" s="163">
        <v>1.63</v>
      </c>
      <c r="F49" s="110"/>
      <c r="G49" s="114">
        <f t="shared" si="5"/>
        <v>4.8899999999999997</v>
      </c>
      <c r="J49" s="157"/>
    </row>
    <row r="50" spans="1:10" x14ac:dyDescent="0.25">
      <c r="A50" s="158" t="s">
        <v>166</v>
      </c>
      <c r="B50" s="159"/>
      <c r="C50" s="153" t="s">
        <v>18</v>
      </c>
      <c r="D50" s="154">
        <v>1</v>
      </c>
      <c r="E50" s="163">
        <v>1</v>
      </c>
      <c r="F50" s="110"/>
      <c r="G50" s="114">
        <f t="shared" si="5"/>
        <v>1</v>
      </c>
      <c r="J50" s="157"/>
    </row>
    <row r="51" spans="1:10" x14ac:dyDescent="0.25">
      <c r="A51" s="158" t="s">
        <v>212</v>
      </c>
      <c r="B51" s="159"/>
      <c r="C51" s="153" t="s">
        <v>18</v>
      </c>
      <c r="D51" s="154">
        <v>1</v>
      </c>
      <c r="E51" s="163">
        <v>10</v>
      </c>
      <c r="F51" s="110"/>
      <c r="G51" s="114">
        <f t="shared" si="5"/>
        <v>10</v>
      </c>
      <c r="J51" s="157"/>
    </row>
    <row r="52" spans="1:10" x14ac:dyDescent="0.25">
      <c r="A52" s="158" t="s">
        <v>213</v>
      </c>
      <c r="B52" s="159"/>
      <c r="C52" s="153" t="s">
        <v>18</v>
      </c>
      <c r="D52" s="154">
        <v>3</v>
      </c>
      <c r="E52" s="163">
        <v>1.74</v>
      </c>
      <c r="F52" s="110"/>
      <c r="G52" s="114">
        <f t="shared" si="5"/>
        <v>5.22</v>
      </c>
      <c r="J52" s="157"/>
    </row>
    <row r="53" spans="1:10" x14ac:dyDescent="0.25">
      <c r="A53" s="158" t="s">
        <v>214</v>
      </c>
      <c r="B53" s="159"/>
      <c r="C53" s="153" t="s">
        <v>215</v>
      </c>
      <c r="D53" s="154">
        <v>12</v>
      </c>
      <c r="E53" s="163">
        <v>0.15</v>
      </c>
      <c r="F53" s="110"/>
      <c r="G53" s="114">
        <f t="shared" si="5"/>
        <v>1.8</v>
      </c>
      <c r="J53" s="157"/>
    </row>
    <row r="54" spans="1:10" x14ac:dyDescent="0.25">
      <c r="A54" s="158" t="s">
        <v>216</v>
      </c>
      <c r="B54" s="159"/>
      <c r="C54" s="153" t="s">
        <v>18</v>
      </c>
      <c r="D54" s="154">
        <v>6</v>
      </c>
      <c r="E54" s="163">
        <v>0.3</v>
      </c>
      <c r="F54" s="110"/>
      <c r="G54" s="114">
        <f t="shared" si="5"/>
        <v>1.8</v>
      </c>
      <c r="J54" s="157"/>
    </row>
    <row r="55" spans="1:10" x14ac:dyDescent="0.25">
      <c r="A55" s="144" t="s">
        <v>217</v>
      </c>
      <c r="B55" s="107"/>
      <c r="C55" s="153" t="s">
        <v>18</v>
      </c>
      <c r="D55" s="154">
        <v>2</v>
      </c>
      <c r="E55" s="144">
        <v>1.5</v>
      </c>
      <c r="F55" s="110"/>
      <c r="G55" s="114">
        <f t="shared" si="5"/>
        <v>3</v>
      </c>
    </row>
    <row r="56" spans="1:10" x14ac:dyDescent="0.25">
      <c r="A56" s="158" t="s">
        <v>156</v>
      </c>
      <c r="B56" s="159"/>
      <c r="C56" s="153" t="s">
        <v>156</v>
      </c>
      <c r="D56" s="154" t="s">
        <v>156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156</v>
      </c>
      <c r="B57" s="159"/>
      <c r="C57" s="153" t="s">
        <v>156</v>
      </c>
      <c r="D57" s="154" t="s">
        <v>156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156</v>
      </c>
      <c r="B58" s="159"/>
      <c r="C58" s="153" t="s">
        <v>156</v>
      </c>
      <c r="D58" s="154" t="s">
        <v>156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156</v>
      </c>
      <c r="B59" s="159"/>
      <c r="C59" s="153" t="s">
        <v>156</v>
      </c>
      <c r="D59" s="154" t="s">
        <v>156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156</v>
      </c>
      <c r="B60" s="159"/>
      <c r="C60" s="153" t="s">
        <v>156</v>
      </c>
      <c r="D60" s="154" t="s">
        <v>156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156</v>
      </c>
      <c r="B61" s="107"/>
      <c r="C61" s="114" t="s">
        <v>156</v>
      </c>
      <c r="D61" s="114" t="s">
        <v>156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156</v>
      </c>
      <c r="B62" s="107"/>
      <c r="C62" s="114" t="s">
        <v>156</v>
      </c>
      <c r="D62" s="114" t="s">
        <v>156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156</v>
      </c>
      <c r="B63" s="122"/>
      <c r="C63" s="121" t="s">
        <v>156</v>
      </c>
      <c r="D63" s="121" t="s">
        <v>156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156</v>
      </c>
      <c r="B64" s="127"/>
      <c r="C64" s="126" t="s">
        <v>156</v>
      </c>
      <c r="D64" s="126" t="s">
        <v>156</v>
      </c>
      <c r="E64" s="146">
        <v>0</v>
      </c>
      <c r="F64" s="147"/>
      <c r="G64" s="147">
        <f>TRUNC(ROUND(SUM(G44:G63),2),2)</f>
        <v>129.65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1</v>
      </c>
      <c r="F69" s="110"/>
      <c r="G69" s="114">
        <f>IFERROR(TRUNC(ROUND(D69*E69,2),2),0)</f>
        <v>1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1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133.57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2.5000000000000001E-2</v>
      </c>
      <c r="G73" s="126">
        <f>TRUNC(ROUND(G72*F73,2),2)</f>
        <v>3.34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2.5000000000000001E-2</v>
      </c>
      <c r="G74" s="126">
        <f>TRUNC(ROUND(G72*F74,2),2)</f>
        <v>3.34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140.25</v>
      </c>
      <c r="U75" t="s">
        <v>144</v>
      </c>
      <c r="V75">
        <f>+TRUNC(ROUND(G29+G40+G71+G73+G74,2),2)</f>
        <v>10.6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129.65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45</v>
      </c>
      <c r="B7" s="82"/>
      <c r="C7" s="82"/>
      <c r="D7" s="82"/>
      <c r="E7" s="82"/>
      <c r="F7" s="83" t="s">
        <v>64</v>
      </c>
      <c r="G7" s="84" t="s">
        <v>38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0.58479300000000001</v>
      </c>
      <c r="F12" s="110"/>
      <c r="G12" s="111">
        <f>IFERROR(TRUNC(ROUND(D12*E12,2),2),0)</f>
        <v>2.4900000000000002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0.58479300000000001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0.58479300000000001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0.58479300000000001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1</v>
      </c>
      <c r="C16" s="107">
        <v>0.5</v>
      </c>
      <c r="D16" s="108">
        <f t="shared" si="0"/>
        <v>0.5</v>
      </c>
      <c r="E16" s="109">
        <v>0.58479300000000001</v>
      </c>
      <c r="F16" s="110"/>
      <c r="G16" s="111">
        <f t="shared" si="1"/>
        <v>0.28999999999999998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0.58479300000000001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1</v>
      </c>
      <c r="C18" s="107">
        <v>0.15</v>
      </c>
      <c r="D18" s="108">
        <f t="shared" si="0"/>
        <v>0.15</v>
      </c>
      <c r="E18" s="109">
        <v>0.58479300000000001</v>
      </c>
      <c r="F18" s="110"/>
      <c r="G18" s="111">
        <f t="shared" si="1"/>
        <v>0.09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0.58479300000000001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0.58479300000000001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0.58479300000000001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1</v>
      </c>
      <c r="C22" s="107">
        <v>0.17</v>
      </c>
      <c r="D22" s="108">
        <f t="shared" si="0"/>
        <v>0.17</v>
      </c>
      <c r="E22" s="109">
        <v>0.58479300000000001</v>
      </c>
      <c r="F22" s="110"/>
      <c r="G22" s="111">
        <f t="shared" si="1"/>
        <v>0.1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1</v>
      </c>
      <c r="C23" s="107">
        <v>0.05</v>
      </c>
      <c r="D23" s="108">
        <f t="shared" si="0"/>
        <v>0.05</v>
      </c>
      <c r="E23" s="109">
        <v>0.58479300000000001</v>
      </c>
      <c r="F23" s="110"/>
      <c r="G23" s="111">
        <f t="shared" si="1"/>
        <v>0.03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3</v>
      </c>
      <c r="C24" s="107">
        <v>0.05</v>
      </c>
      <c r="D24" s="108">
        <f t="shared" si="0"/>
        <v>0.15</v>
      </c>
      <c r="E24" s="109">
        <v>0.58479300000000001</v>
      </c>
      <c r="F24" s="110"/>
      <c r="G24" s="111">
        <f t="shared" si="1"/>
        <v>0.09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0.58479300000000001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0.58479300000000001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3.09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0.58479300000000001</v>
      </c>
      <c r="F33" s="110"/>
      <c r="G33" s="110">
        <f t="shared" ref="G33:G38" si="4">IFERROR(TRUNC(ROUND(D33*E33,2),2),0)</f>
        <v>2.36</v>
      </c>
    </row>
    <row r="34" spans="1:22" x14ac:dyDescent="0.25">
      <c r="A34" s="114" t="s">
        <v>123</v>
      </c>
      <c r="B34" s="144">
        <v>1</v>
      </c>
      <c r="C34" s="114">
        <v>3.65</v>
      </c>
      <c r="D34" s="108">
        <f t="shared" si="3"/>
        <v>3.65</v>
      </c>
      <c r="E34" s="107">
        <v>0.58479300000000001</v>
      </c>
      <c r="F34" s="110"/>
      <c r="G34" s="110">
        <f t="shared" si="4"/>
        <v>2.13</v>
      </c>
    </row>
    <row r="35" spans="1:22" x14ac:dyDescent="0.25">
      <c r="A35" s="114" t="s">
        <v>124</v>
      </c>
      <c r="B35" s="144">
        <v>1</v>
      </c>
      <c r="C35" s="114">
        <v>3.65</v>
      </c>
      <c r="D35" s="108">
        <f t="shared" si="3"/>
        <v>3.65</v>
      </c>
      <c r="E35" s="107">
        <v>0.58479300000000001</v>
      </c>
      <c r="F35" s="110"/>
      <c r="G35" s="110">
        <f t="shared" si="4"/>
        <v>2.13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0.58479300000000001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0.58479300000000001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6.62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ht="38.25" x14ac:dyDescent="0.25">
      <c r="A44" s="151" t="s">
        <v>218</v>
      </c>
      <c r="B44" s="152"/>
      <c r="C44" s="153" t="s">
        <v>18</v>
      </c>
      <c r="D44" s="154">
        <v>1</v>
      </c>
      <c r="E44" s="155">
        <v>20.85</v>
      </c>
      <c r="F44" s="156"/>
      <c r="G44" s="114">
        <f>IFERROR(TRUNC(ROUND(D44*E44,2),2),0)</f>
        <v>20.85</v>
      </c>
      <c r="J44" s="157"/>
    </row>
    <row r="45" spans="1:22" x14ac:dyDescent="0.25">
      <c r="A45" s="158" t="s">
        <v>164</v>
      </c>
      <c r="B45" s="159"/>
      <c r="C45" s="153" t="s">
        <v>165</v>
      </c>
      <c r="D45" s="154">
        <v>32.340000000000003</v>
      </c>
      <c r="E45" s="160">
        <v>0.08</v>
      </c>
      <c r="F45" s="113"/>
      <c r="G45" s="114">
        <f t="shared" ref="G45:G63" si="5">IFERROR(TRUNC(ROUND(D45*E45,2),2),0)</f>
        <v>2.59</v>
      </c>
      <c r="J45" s="157"/>
    </row>
    <row r="46" spans="1:22" x14ac:dyDescent="0.25">
      <c r="A46" s="158" t="s">
        <v>166</v>
      </c>
      <c r="B46" s="159"/>
      <c r="C46" s="161" t="s">
        <v>18</v>
      </c>
      <c r="D46" s="162">
        <v>1</v>
      </c>
      <c r="E46" s="163">
        <v>1</v>
      </c>
      <c r="F46" s="110"/>
      <c r="G46" s="114">
        <f t="shared" si="5"/>
        <v>1</v>
      </c>
      <c r="J46" s="157"/>
    </row>
    <row r="47" spans="1:22" x14ac:dyDescent="0.25">
      <c r="A47" s="158" t="s">
        <v>167</v>
      </c>
      <c r="B47" s="159"/>
      <c r="C47" s="153" t="s">
        <v>168</v>
      </c>
      <c r="D47" s="154">
        <v>2.7E-2</v>
      </c>
      <c r="E47" s="163">
        <v>16</v>
      </c>
      <c r="F47" s="110"/>
      <c r="G47" s="114">
        <f t="shared" si="5"/>
        <v>0.43</v>
      </c>
      <c r="J47" s="157"/>
    </row>
    <row r="48" spans="1:22" x14ac:dyDescent="0.25">
      <c r="A48" s="158" t="s">
        <v>169</v>
      </c>
      <c r="B48" s="159"/>
      <c r="C48" s="153" t="s">
        <v>168</v>
      </c>
      <c r="D48" s="154">
        <v>3.2000000000000001E-2</v>
      </c>
      <c r="E48" s="163">
        <v>15</v>
      </c>
      <c r="F48" s="110"/>
      <c r="G48" s="114">
        <f t="shared" si="5"/>
        <v>0.48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131</v>
      </c>
      <c r="B64" s="127"/>
      <c r="C64" s="126">
        <v>0</v>
      </c>
      <c r="D64" s="126">
        <v>0</v>
      </c>
      <c r="E64" s="146">
        <v>1.64</v>
      </c>
      <c r="F64" s="147"/>
      <c r="G64" s="147">
        <f>TRUNC(ROUND(SUM(G44:G63),2),2)</f>
        <v>25.35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0.32</v>
      </c>
      <c r="F69" s="110"/>
      <c r="G69" s="114">
        <f>IFERROR(TRUNC(ROUND(D69*E69,2),2),0)</f>
        <v>0.32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0.32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35.380000000000003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2.65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2.65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40.68</v>
      </c>
      <c r="U75" t="s">
        <v>144</v>
      </c>
      <c r="V75">
        <f>+TRUNC(ROUND(G29+G40+G71+G73+G74,2),2)</f>
        <v>15.33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25.35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15</v>
      </c>
      <c r="B7" s="82"/>
      <c r="C7" s="82"/>
      <c r="D7" s="82"/>
      <c r="E7" s="82"/>
      <c r="F7" s="83" t="s">
        <v>64</v>
      </c>
      <c r="G7" s="84" t="s">
        <v>20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12.365320000000001</v>
      </c>
      <c r="F12" s="110"/>
      <c r="G12" s="111">
        <f>IFERROR(TRUNC(ROUND(D12*E12,2),2),0)</f>
        <v>52.55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12.365320000000001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12.365320000000001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12.365320000000001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0</v>
      </c>
      <c r="C16" s="107">
        <v>0.5</v>
      </c>
      <c r="D16" s="108">
        <f t="shared" si="0"/>
        <v>0</v>
      </c>
      <c r="E16" s="109">
        <v>12.365320000000001</v>
      </c>
      <c r="F16" s="110"/>
      <c r="G16" s="111">
        <f t="shared" si="1"/>
        <v>0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12.365320000000001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1</v>
      </c>
      <c r="C18" s="107">
        <v>0.15</v>
      </c>
      <c r="D18" s="108">
        <f t="shared" si="0"/>
        <v>0.15</v>
      </c>
      <c r="E18" s="109">
        <v>12.365320000000001</v>
      </c>
      <c r="F18" s="110"/>
      <c r="G18" s="111">
        <f t="shared" si="1"/>
        <v>1.85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12.365320000000001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12.365320000000001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12.365320000000001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0</v>
      </c>
      <c r="C22" s="107">
        <v>0.17</v>
      </c>
      <c r="D22" s="108">
        <f t="shared" si="0"/>
        <v>0</v>
      </c>
      <c r="E22" s="109">
        <v>12.365320000000001</v>
      </c>
      <c r="F22" s="110"/>
      <c r="G22" s="111">
        <f t="shared" si="1"/>
        <v>0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0</v>
      </c>
      <c r="C23" s="107">
        <v>0.05</v>
      </c>
      <c r="D23" s="108">
        <f t="shared" si="0"/>
        <v>0</v>
      </c>
      <c r="E23" s="109">
        <v>12.365320000000001</v>
      </c>
      <c r="F23" s="110"/>
      <c r="G23" s="111">
        <f t="shared" si="1"/>
        <v>0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4</v>
      </c>
      <c r="C24" s="107">
        <v>0.05</v>
      </c>
      <c r="D24" s="108">
        <f t="shared" si="0"/>
        <v>0.2</v>
      </c>
      <c r="E24" s="109">
        <v>12.365320000000001</v>
      </c>
      <c r="F24" s="110"/>
      <c r="G24" s="111">
        <f t="shared" si="1"/>
        <v>2.4700000000000002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12.365320000000001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12.365320000000001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56.87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12.365320000000001</v>
      </c>
      <c r="F33" s="110"/>
      <c r="G33" s="110">
        <f t="shared" ref="G33:G38" si="4">IFERROR(TRUNC(ROUND(D33*E33,2),2),0)</f>
        <v>49.96</v>
      </c>
    </row>
    <row r="34" spans="1:22" x14ac:dyDescent="0.25">
      <c r="A34" s="114" t="s">
        <v>123</v>
      </c>
      <c r="B34" s="144">
        <v>1</v>
      </c>
      <c r="C34" s="114">
        <v>3.65</v>
      </c>
      <c r="D34" s="108">
        <f t="shared" si="3"/>
        <v>3.65</v>
      </c>
      <c r="E34" s="107">
        <v>12.365320000000001</v>
      </c>
      <c r="F34" s="110"/>
      <c r="G34" s="110">
        <f t="shared" si="4"/>
        <v>45.13</v>
      </c>
    </row>
    <row r="35" spans="1:22" x14ac:dyDescent="0.25">
      <c r="A35" s="114" t="s">
        <v>124</v>
      </c>
      <c r="B35" s="144">
        <v>2</v>
      </c>
      <c r="C35" s="114">
        <v>3.65</v>
      </c>
      <c r="D35" s="108">
        <f t="shared" si="3"/>
        <v>7.3</v>
      </c>
      <c r="E35" s="107">
        <v>12.365320000000001</v>
      </c>
      <c r="F35" s="110"/>
      <c r="G35" s="110">
        <f t="shared" si="4"/>
        <v>90.27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12.365320000000001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12.365320000000001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185.36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x14ac:dyDescent="0.25">
      <c r="A44" s="151" t="s">
        <v>19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131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17.440000000000001</v>
      </c>
      <c r="F69" s="110"/>
      <c r="G69" s="114">
        <f>IFERROR(TRUNC(ROUND(D69*E69,2),2),0)</f>
        <v>17.440000000000001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17.440000000000001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259.67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19.48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19.48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298.63</v>
      </c>
      <c r="U75" t="s">
        <v>144</v>
      </c>
      <c r="V75">
        <f>+TRUNC(ROUND(G29+G40+G71+G73+G74,2),2)</f>
        <v>298.63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46</v>
      </c>
      <c r="B7" s="82"/>
      <c r="C7" s="82"/>
      <c r="D7" s="82"/>
      <c r="E7" s="82"/>
      <c r="F7" s="83" t="s">
        <v>64</v>
      </c>
      <c r="G7" s="84" t="s">
        <v>38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9.8449999999999996E-3</v>
      </c>
      <c r="F12" s="110"/>
      <c r="G12" s="111">
        <f>IFERROR(TRUNC(ROUND(D12*E12,2),2),0)</f>
        <v>0.04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9.8449999999999996E-3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9.8449999999999996E-3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9.8449999999999996E-3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0</v>
      </c>
      <c r="C16" s="107">
        <v>0.5</v>
      </c>
      <c r="D16" s="108">
        <f t="shared" si="0"/>
        <v>0</v>
      </c>
      <c r="E16" s="109">
        <v>9.8449999999999996E-3</v>
      </c>
      <c r="F16" s="110"/>
      <c r="G16" s="111">
        <f t="shared" si="1"/>
        <v>0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9.8449999999999996E-3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1</v>
      </c>
      <c r="C18" s="107">
        <v>0.15</v>
      </c>
      <c r="D18" s="108">
        <f t="shared" si="0"/>
        <v>0.15</v>
      </c>
      <c r="E18" s="109">
        <v>9.8449999999999996E-3</v>
      </c>
      <c r="F18" s="110"/>
      <c r="G18" s="111">
        <f t="shared" si="1"/>
        <v>0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9.8449999999999996E-3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9.8449999999999996E-3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9.8449999999999996E-3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1</v>
      </c>
      <c r="C22" s="107">
        <v>0.17</v>
      </c>
      <c r="D22" s="108">
        <f t="shared" si="0"/>
        <v>0.17</v>
      </c>
      <c r="E22" s="109">
        <v>9.8449999999999996E-3</v>
      </c>
      <c r="F22" s="110"/>
      <c r="G22" s="111">
        <f t="shared" si="1"/>
        <v>0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1</v>
      </c>
      <c r="C23" s="107">
        <v>0.05</v>
      </c>
      <c r="D23" s="108">
        <f t="shared" si="0"/>
        <v>0.05</v>
      </c>
      <c r="E23" s="109">
        <v>9.8449999999999996E-3</v>
      </c>
      <c r="F23" s="110"/>
      <c r="G23" s="111">
        <f t="shared" si="1"/>
        <v>0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3</v>
      </c>
      <c r="C24" s="107">
        <v>0.05</v>
      </c>
      <c r="D24" s="108">
        <f t="shared" si="0"/>
        <v>0.15</v>
      </c>
      <c r="E24" s="109">
        <v>9.8449999999999996E-3</v>
      </c>
      <c r="F24" s="110"/>
      <c r="G24" s="111">
        <f t="shared" si="1"/>
        <v>0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9.8449999999999996E-3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9.8449999999999996E-3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0.04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9.8449999999999996E-3</v>
      </c>
      <c r="F33" s="110"/>
      <c r="G33" s="110">
        <f t="shared" ref="G33:G38" si="4">IFERROR(TRUNC(ROUND(D33*E33,2),2),0)</f>
        <v>0.04</v>
      </c>
    </row>
    <row r="34" spans="1:22" x14ac:dyDescent="0.25">
      <c r="A34" s="114" t="s">
        <v>123</v>
      </c>
      <c r="B34" s="144">
        <v>1</v>
      </c>
      <c r="C34" s="114">
        <v>3.65</v>
      </c>
      <c r="D34" s="108">
        <f t="shared" si="3"/>
        <v>3.65</v>
      </c>
      <c r="E34" s="107">
        <v>9.8449999999999996E-3</v>
      </c>
      <c r="F34" s="110"/>
      <c r="G34" s="110">
        <f t="shared" si="4"/>
        <v>0.04</v>
      </c>
    </row>
    <row r="35" spans="1:22" x14ac:dyDescent="0.25">
      <c r="A35" s="114" t="s">
        <v>124</v>
      </c>
      <c r="B35" s="144">
        <v>1</v>
      </c>
      <c r="C35" s="114">
        <v>3.65</v>
      </c>
      <c r="D35" s="108">
        <f t="shared" si="3"/>
        <v>3.65</v>
      </c>
      <c r="E35" s="107">
        <v>9.8449999999999996E-3</v>
      </c>
      <c r="F35" s="110"/>
      <c r="G35" s="110">
        <f t="shared" si="4"/>
        <v>0.04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9.8449999999999996E-3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9.8449999999999996E-3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0.12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x14ac:dyDescent="0.25">
      <c r="A44" s="151" t="s">
        <v>208</v>
      </c>
      <c r="B44" s="152"/>
      <c r="C44" s="153" t="s">
        <v>38</v>
      </c>
      <c r="D44" s="154">
        <v>1</v>
      </c>
      <c r="E44" s="155">
        <v>1.88</v>
      </c>
      <c r="F44" s="156"/>
      <c r="G44" s="114">
        <f>IFERROR(TRUNC(ROUND(D44*E44,2),2),0)</f>
        <v>1.88</v>
      </c>
      <c r="J44" s="157"/>
    </row>
    <row r="45" spans="1:22" x14ac:dyDescent="0.25">
      <c r="A45" s="158" t="s">
        <v>156</v>
      </c>
      <c r="B45" s="159"/>
      <c r="C45" s="153" t="s">
        <v>156</v>
      </c>
      <c r="D45" s="154" t="s">
        <v>156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 t="s">
        <v>156</v>
      </c>
      <c r="B46" s="159"/>
      <c r="C46" s="161" t="s">
        <v>156</v>
      </c>
      <c r="D46" s="162" t="s">
        <v>156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 t="s">
        <v>156</v>
      </c>
      <c r="B47" s="159"/>
      <c r="C47" s="153" t="s">
        <v>156</v>
      </c>
      <c r="D47" s="154" t="s">
        <v>156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156</v>
      </c>
      <c r="B48" s="159"/>
      <c r="C48" s="153" t="s">
        <v>156</v>
      </c>
      <c r="D48" s="154" t="s">
        <v>156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156</v>
      </c>
      <c r="B49" s="159"/>
      <c r="C49" s="153" t="s">
        <v>156</v>
      </c>
      <c r="D49" s="154" t="s">
        <v>156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156</v>
      </c>
      <c r="B50" s="159"/>
      <c r="C50" s="153" t="s">
        <v>156</v>
      </c>
      <c r="D50" s="154" t="s">
        <v>156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156</v>
      </c>
      <c r="B51" s="159"/>
      <c r="C51" s="153" t="s">
        <v>156</v>
      </c>
      <c r="D51" s="154" t="s">
        <v>156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156</v>
      </c>
      <c r="B52" s="159"/>
      <c r="C52" s="153" t="s">
        <v>156</v>
      </c>
      <c r="D52" s="154" t="s">
        <v>156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156</v>
      </c>
      <c r="B53" s="159"/>
      <c r="C53" s="153" t="s">
        <v>156</v>
      </c>
      <c r="D53" s="154" t="s">
        <v>156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156</v>
      </c>
      <c r="B54" s="159"/>
      <c r="C54" s="153" t="s">
        <v>156</v>
      </c>
      <c r="D54" s="154" t="s">
        <v>156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156</v>
      </c>
      <c r="B55" s="107"/>
      <c r="C55" s="153" t="s">
        <v>156</v>
      </c>
      <c r="D55" s="154" t="s">
        <v>156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156</v>
      </c>
      <c r="B56" s="159"/>
      <c r="C56" s="153" t="s">
        <v>156</v>
      </c>
      <c r="D56" s="154" t="s">
        <v>156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156</v>
      </c>
      <c r="B57" s="159"/>
      <c r="C57" s="153" t="s">
        <v>156</v>
      </c>
      <c r="D57" s="154" t="s">
        <v>156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156</v>
      </c>
      <c r="B58" s="159"/>
      <c r="C58" s="153" t="s">
        <v>156</v>
      </c>
      <c r="D58" s="154" t="s">
        <v>156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156</v>
      </c>
      <c r="B59" s="159"/>
      <c r="C59" s="153" t="s">
        <v>156</v>
      </c>
      <c r="D59" s="154" t="s">
        <v>156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156</v>
      </c>
      <c r="B60" s="159"/>
      <c r="C60" s="153" t="s">
        <v>156</v>
      </c>
      <c r="D60" s="154" t="s">
        <v>156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156</v>
      </c>
      <c r="B61" s="107"/>
      <c r="C61" s="114" t="s">
        <v>156</v>
      </c>
      <c r="D61" s="114" t="s">
        <v>156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156</v>
      </c>
      <c r="B62" s="107"/>
      <c r="C62" s="114" t="s">
        <v>156</v>
      </c>
      <c r="D62" s="114" t="s">
        <v>156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156</v>
      </c>
      <c r="B63" s="122"/>
      <c r="C63" s="121" t="s">
        <v>156</v>
      </c>
      <c r="D63" s="121" t="s">
        <v>156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156</v>
      </c>
      <c r="B64" s="127"/>
      <c r="C64" s="126" t="s">
        <v>156</v>
      </c>
      <c r="D64" s="126" t="s">
        <v>156</v>
      </c>
      <c r="E64" s="146">
        <v>0</v>
      </c>
      <c r="F64" s="147"/>
      <c r="G64" s="147">
        <f>TRUNC(ROUND(SUM(G44:G63),2),2)</f>
        <v>1.88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0.01</v>
      </c>
      <c r="F69" s="110"/>
      <c r="G69" s="114">
        <f>IFERROR(TRUNC(ROUND(D69*E69,2),2),0)</f>
        <v>0.01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0.01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2.0499999999999998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0.15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0.15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2.35</v>
      </c>
      <c r="U75" t="s">
        <v>144</v>
      </c>
      <c r="V75">
        <f>+TRUNC(ROUND(G29+G40+G71+G73+G74,2),2)</f>
        <v>0.47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1.88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47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0</v>
      </c>
      <c r="C12" s="107">
        <v>4.25</v>
      </c>
      <c r="D12" s="108">
        <f>IFERROR(ROUND(B12*C12,5),0)</f>
        <v>0</v>
      </c>
      <c r="E12" s="109">
        <v>0.27566000000000002</v>
      </c>
      <c r="F12" s="110"/>
      <c r="G12" s="111">
        <f>IFERROR(TRUNC(ROUND(D12*E12,2),2),0)</f>
        <v>0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0.27566000000000002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0.27566000000000002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0.27566000000000002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0</v>
      </c>
      <c r="C16" s="107">
        <v>0.5</v>
      </c>
      <c r="D16" s="108">
        <f t="shared" si="0"/>
        <v>0</v>
      </c>
      <c r="E16" s="109">
        <v>0.27566000000000002</v>
      </c>
      <c r="F16" s="110"/>
      <c r="G16" s="111">
        <f t="shared" si="1"/>
        <v>0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0.27566000000000002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1</v>
      </c>
      <c r="C18" s="107">
        <v>0.15</v>
      </c>
      <c r="D18" s="108">
        <f t="shared" si="0"/>
        <v>0.15</v>
      </c>
      <c r="E18" s="109">
        <v>0.27566000000000002</v>
      </c>
      <c r="F18" s="110"/>
      <c r="G18" s="111">
        <f t="shared" si="1"/>
        <v>0.04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0.27566000000000002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0.27566000000000002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0.27566000000000002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1</v>
      </c>
      <c r="C22" s="107">
        <v>0.17</v>
      </c>
      <c r="D22" s="108">
        <f t="shared" si="0"/>
        <v>0.17</v>
      </c>
      <c r="E22" s="109">
        <v>0.27566000000000002</v>
      </c>
      <c r="F22" s="110"/>
      <c r="G22" s="111">
        <f t="shared" si="1"/>
        <v>0.05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1</v>
      </c>
      <c r="C23" s="107">
        <v>0.05</v>
      </c>
      <c r="D23" s="108">
        <f t="shared" si="0"/>
        <v>0.05</v>
      </c>
      <c r="E23" s="109">
        <v>0.27566000000000002</v>
      </c>
      <c r="F23" s="110"/>
      <c r="G23" s="111">
        <f t="shared" si="1"/>
        <v>0.01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3</v>
      </c>
      <c r="C24" s="107">
        <v>0.05</v>
      </c>
      <c r="D24" s="108">
        <f t="shared" si="0"/>
        <v>0.15</v>
      </c>
      <c r="E24" s="109">
        <v>0.27566000000000002</v>
      </c>
      <c r="F24" s="110"/>
      <c r="G24" s="111">
        <f t="shared" si="1"/>
        <v>0.04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0.27566000000000002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0.27566000000000002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0.14000000000000001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0.27566000000000002</v>
      </c>
      <c r="F33" s="110"/>
      <c r="G33" s="110">
        <f t="shared" ref="G33:G38" si="4">IFERROR(TRUNC(ROUND(D33*E33,2),2),0)</f>
        <v>1.1100000000000001</v>
      </c>
    </row>
    <row r="34" spans="1:22" x14ac:dyDescent="0.25">
      <c r="A34" s="114" t="s">
        <v>123</v>
      </c>
      <c r="B34" s="144">
        <v>1</v>
      </c>
      <c r="C34" s="114">
        <v>3.65</v>
      </c>
      <c r="D34" s="108">
        <f t="shared" si="3"/>
        <v>3.65</v>
      </c>
      <c r="E34" s="107">
        <v>0.27566000000000002</v>
      </c>
      <c r="F34" s="110"/>
      <c r="G34" s="110">
        <f t="shared" si="4"/>
        <v>1.01</v>
      </c>
    </row>
    <row r="35" spans="1:22" x14ac:dyDescent="0.25">
      <c r="A35" s="114" t="s">
        <v>124</v>
      </c>
      <c r="B35" s="144">
        <v>1</v>
      </c>
      <c r="C35" s="114">
        <v>3.65</v>
      </c>
      <c r="D35" s="108">
        <f t="shared" si="3"/>
        <v>3.65</v>
      </c>
      <c r="E35" s="107">
        <v>0.27566000000000002</v>
      </c>
      <c r="F35" s="110"/>
      <c r="G35" s="110">
        <f t="shared" si="4"/>
        <v>1.01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0.27566000000000002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0.27566000000000002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3.13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ht="25.5" x14ac:dyDescent="0.25">
      <c r="A44" s="151" t="s">
        <v>219</v>
      </c>
      <c r="B44" s="152"/>
      <c r="C44" s="153" t="s">
        <v>18</v>
      </c>
      <c r="D44" s="154">
        <v>1</v>
      </c>
      <c r="E44" s="155">
        <v>4.6900000000000004</v>
      </c>
      <c r="F44" s="156"/>
      <c r="G44" s="114">
        <f>IFERROR(TRUNC(ROUND(D44*E44,2),2),0)</f>
        <v>4.6900000000000004</v>
      </c>
      <c r="J44" s="157"/>
    </row>
    <row r="45" spans="1:22" x14ac:dyDescent="0.25">
      <c r="A45" s="158" t="s">
        <v>156</v>
      </c>
      <c r="B45" s="159"/>
      <c r="C45" s="153" t="s">
        <v>156</v>
      </c>
      <c r="D45" s="154" t="s">
        <v>156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 t="s">
        <v>156</v>
      </c>
      <c r="B46" s="159"/>
      <c r="C46" s="161" t="s">
        <v>156</v>
      </c>
      <c r="D46" s="162" t="s">
        <v>156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 t="s">
        <v>156</v>
      </c>
      <c r="B47" s="159"/>
      <c r="C47" s="153" t="s">
        <v>156</v>
      </c>
      <c r="D47" s="154" t="s">
        <v>156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156</v>
      </c>
      <c r="B48" s="159"/>
      <c r="C48" s="153" t="s">
        <v>156</v>
      </c>
      <c r="D48" s="154" t="s">
        <v>156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156</v>
      </c>
      <c r="B49" s="159"/>
      <c r="C49" s="153" t="s">
        <v>156</v>
      </c>
      <c r="D49" s="154" t="s">
        <v>156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156</v>
      </c>
      <c r="B50" s="159"/>
      <c r="C50" s="153" t="s">
        <v>156</v>
      </c>
      <c r="D50" s="154" t="s">
        <v>156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156</v>
      </c>
      <c r="B51" s="159"/>
      <c r="C51" s="153" t="s">
        <v>156</v>
      </c>
      <c r="D51" s="154" t="s">
        <v>156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156</v>
      </c>
      <c r="B52" s="159"/>
      <c r="C52" s="153" t="s">
        <v>156</v>
      </c>
      <c r="D52" s="154" t="s">
        <v>156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156</v>
      </c>
      <c r="B53" s="159"/>
      <c r="C53" s="153" t="s">
        <v>156</v>
      </c>
      <c r="D53" s="154" t="s">
        <v>156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156</v>
      </c>
      <c r="B54" s="159"/>
      <c r="C54" s="153" t="s">
        <v>156</v>
      </c>
      <c r="D54" s="154" t="s">
        <v>156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156</v>
      </c>
      <c r="B55" s="107"/>
      <c r="C55" s="153" t="s">
        <v>156</v>
      </c>
      <c r="D55" s="154" t="s">
        <v>156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156</v>
      </c>
      <c r="B56" s="159"/>
      <c r="C56" s="153" t="s">
        <v>156</v>
      </c>
      <c r="D56" s="154" t="s">
        <v>156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156</v>
      </c>
      <c r="B57" s="159"/>
      <c r="C57" s="153" t="s">
        <v>156</v>
      </c>
      <c r="D57" s="154" t="s">
        <v>156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156</v>
      </c>
      <c r="B58" s="159"/>
      <c r="C58" s="153" t="s">
        <v>156</v>
      </c>
      <c r="D58" s="154" t="s">
        <v>156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156</v>
      </c>
      <c r="B59" s="159"/>
      <c r="C59" s="153" t="s">
        <v>156</v>
      </c>
      <c r="D59" s="154" t="s">
        <v>156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156</v>
      </c>
      <c r="B60" s="159"/>
      <c r="C60" s="153" t="s">
        <v>156</v>
      </c>
      <c r="D60" s="154" t="s">
        <v>156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156</v>
      </c>
      <c r="B61" s="107"/>
      <c r="C61" s="114" t="s">
        <v>156</v>
      </c>
      <c r="D61" s="114" t="s">
        <v>156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156</v>
      </c>
      <c r="B62" s="107"/>
      <c r="C62" s="114" t="s">
        <v>156</v>
      </c>
      <c r="D62" s="114" t="s">
        <v>156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156</v>
      </c>
      <c r="B63" s="122"/>
      <c r="C63" s="121" t="s">
        <v>156</v>
      </c>
      <c r="D63" s="121" t="s">
        <v>156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156</v>
      </c>
      <c r="B64" s="127"/>
      <c r="C64" s="126" t="s">
        <v>156</v>
      </c>
      <c r="D64" s="126" t="s">
        <v>156</v>
      </c>
      <c r="E64" s="146">
        <v>0</v>
      </c>
      <c r="F64" s="147"/>
      <c r="G64" s="147">
        <f>TRUNC(ROUND(SUM(G44:G63),2),2)</f>
        <v>4.6900000000000004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0.1</v>
      </c>
      <c r="F69" s="110"/>
      <c r="G69" s="114">
        <f>IFERROR(TRUNC(ROUND(D69*E69,2),2),0)</f>
        <v>0.1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0.1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8.06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0.6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0.6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9.26</v>
      </c>
      <c r="U75" t="s">
        <v>144</v>
      </c>
      <c r="V75">
        <f>+TRUNC(ROUND(G29+G40+G71+G73+G74,2),2)</f>
        <v>4.57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4.6900000000000004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48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0.21659</v>
      </c>
      <c r="F12" s="110"/>
      <c r="G12" s="111">
        <f>IFERROR(TRUNC(ROUND(D12*E12,2),2),0)</f>
        <v>0.92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0.21659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0.21659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0.21659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0</v>
      </c>
      <c r="C16" s="107">
        <v>0.5</v>
      </c>
      <c r="D16" s="108">
        <f t="shared" si="0"/>
        <v>0</v>
      </c>
      <c r="E16" s="109">
        <v>0.21659</v>
      </c>
      <c r="F16" s="110"/>
      <c r="G16" s="111">
        <f t="shared" si="1"/>
        <v>0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0.21659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2</v>
      </c>
      <c r="C18" s="107">
        <v>0.15</v>
      </c>
      <c r="D18" s="108">
        <f t="shared" si="0"/>
        <v>0.3</v>
      </c>
      <c r="E18" s="109">
        <v>0.21659</v>
      </c>
      <c r="F18" s="110"/>
      <c r="G18" s="111">
        <f t="shared" si="1"/>
        <v>0.06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0.21659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0.21659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0.21659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1</v>
      </c>
      <c r="C22" s="107">
        <v>0.17</v>
      </c>
      <c r="D22" s="108">
        <f t="shared" si="0"/>
        <v>0.17</v>
      </c>
      <c r="E22" s="109">
        <v>0.21659</v>
      </c>
      <c r="F22" s="110"/>
      <c r="G22" s="111">
        <f t="shared" si="1"/>
        <v>0.04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2</v>
      </c>
      <c r="C23" s="107">
        <v>0.05</v>
      </c>
      <c r="D23" s="108">
        <f t="shared" si="0"/>
        <v>0.1</v>
      </c>
      <c r="E23" s="109">
        <v>0.21659</v>
      </c>
      <c r="F23" s="110"/>
      <c r="G23" s="111">
        <f t="shared" si="1"/>
        <v>0.02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3</v>
      </c>
      <c r="C24" s="107">
        <v>0.05</v>
      </c>
      <c r="D24" s="108">
        <f t="shared" si="0"/>
        <v>0.15</v>
      </c>
      <c r="E24" s="109">
        <v>0.21659</v>
      </c>
      <c r="F24" s="110"/>
      <c r="G24" s="111">
        <f t="shared" si="1"/>
        <v>0.03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0.21659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0.21659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1.07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0.21659</v>
      </c>
      <c r="F33" s="110"/>
      <c r="G33" s="110">
        <f t="shared" ref="G33:G38" si="4">IFERROR(TRUNC(ROUND(D33*E33,2),2),0)</f>
        <v>0.88</v>
      </c>
    </row>
    <row r="34" spans="1:22" x14ac:dyDescent="0.25">
      <c r="A34" s="114" t="s">
        <v>123</v>
      </c>
      <c r="B34" s="144">
        <v>1</v>
      </c>
      <c r="C34" s="114">
        <v>3.65</v>
      </c>
      <c r="D34" s="108">
        <f t="shared" si="3"/>
        <v>3.65</v>
      </c>
      <c r="E34" s="107">
        <v>0.21659</v>
      </c>
      <c r="F34" s="110"/>
      <c r="G34" s="110">
        <f t="shared" si="4"/>
        <v>0.79</v>
      </c>
    </row>
    <row r="35" spans="1:22" x14ac:dyDescent="0.25">
      <c r="A35" s="114" t="s">
        <v>124</v>
      </c>
      <c r="B35" s="144">
        <v>1</v>
      </c>
      <c r="C35" s="114">
        <v>3.65</v>
      </c>
      <c r="D35" s="108">
        <f t="shared" si="3"/>
        <v>3.65</v>
      </c>
      <c r="E35" s="107">
        <v>0.21659</v>
      </c>
      <c r="F35" s="110"/>
      <c r="G35" s="110">
        <f t="shared" si="4"/>
        <v>0.79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0.21659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0.21659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2.46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x14ac:dyDescent="0.25">
      <c r="A44" s="151" t="s">
        <v>220</v>
      </c>
      <c r="B44" s="152"/>
      <c r="C44" s="153" t="s">
        <v>18</v>
      </c>
      <c r="D44" s="154">
        <v>1</v>
      </c>
      <c r="E44" s="155">
        <v>114</v>
      </c>
      <c r="F44" s="156"/>
      <c r="G44" s="114">
        <f>IFERROR(TRUNC(ROUND(D44*E44,2),2),0)</f>
        <v>114</v>
      </c>
      <c r="J44" s="157"/>
    </row>
    <row r="45" spans="1:22" x14ac:dyDescent="0.25">
      <c r="A45" s="158" t="s">
        <v>221</v>
      </c>
      <c r="B45" s="159"/>
      <c r="C45" s="153" t="s">
        <v>38</v>
      </c>
      <c r="D45" s="154">
        <v>2.5</v>
      </c>
      <c r="E45" s="160">
        <v>1.22</v>
      </c>
      <c r="F45" s="113"/>
      <c r="G45" s="114">
        <f t="shared" ref="G45:G63" si="5">IFERROR(TRUNC(ROUND(D45*E45,2),2),0)</f>
        <v>3.05</v>
      </c>
      <c r="J45" s="157"/>
    </row>
    <row r="46" spans="1:22" x14ac:dyDescent="0.25">
      <c r="A46" s="158" t="s">
        <v>222</v>
      </c>
      <c r="B46" s="159"/>
      <c r="C46" s="161" t="s">
        <v>18</v>
      </c>
      <c r="D46" s="162">
        <v>3</v>
      </c>
      <c r="E46" s="163">
        <v>0.71</v>
      </c>
      <c r="F46" s="110"/>
      <c r="G46" s="114">
        <f t="shared" si="5"/>
        <v>2.13</v>
      </c>
      <c r="J46" s="157"/>
    </row>
    <row r="47" spans="1:22" x14ac:dyDescent="0.25">
      <c r="A47" s="158" t="s">
        <v>223</v>
      </c>
      <c r="B47" s="159"/>
      <c r="C47" s="153" t="s">
        <v>18</v>
      </c>
      <c r="D47" s="154">
        <v>1</v>
      </c>
      <c r="E47" s="163">
        <v>15.48</v>
      </c>
      <c r="F47" s="110"/>
      <c r="G47" s="114">
        <f t="shared" si="5"/>
        <v>15.48</v>
      </c>
      <c r="J47" s="157"/>
    </row>
    <row r="48" spans="1:22" x14ac:dyDescent="0.25">
      <c r="A48" s="158" t="s">
        <v>156</v>
      </c>
      <c r="B48" s="159"/>
      <c r="C48" s="153" t="s">
        <v>156</v>
      </c>
      <c r="D48" s="154" t="s">
        <v>156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156</v>
      </c>
      <c r="B49" s="159"/>
      <c r="C49" s="153" t="s">
        <v>156</v>
      </c>
      <c r="D49" s="154" t="s">
        <v>156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156</v>
      </c>
      <c r="B50" s="159"/>
      <c r="C50" s="153" t="s">
        <v>156</v>
      </c>
      <c r="D50" s="154" t="s">
        <v>156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156</v>
      </c>
      <c r="B51" s="159"/>
      <c r="C51" s="153" t="s">
        <v>156</v>
      </c>
      <c r="D51" s="154" t="s">
        <v>156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156</v>
      </c>
      <c r="B52" s="159"/>
      <c r="C52" s="153" t="s">
        <v>156</v>
      </c>
      <c r="D52" s="154" t="s">
        <v>156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156</v>
      </c>
      <c r="B53" s="159"/>
      <c r="C53" s="153" t="s">
        <v>156</v>
      </c>
      <c r="D53" s="154" t="s">
        <v>156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156</v>
      </c>
      <c r="B54" s="159"/>
      <c r="C54" s="153" t="s">
        <v>156</v>
      </c>
      <c r="D54" s="154" t="s">
        <v>156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156</v>
      </c>
      <c r="B55" s="107"/>
      <c r="C55" s="153" t="s">
        <v>156</v>
      </c>
      <c r="D55" s="154" t="s">
        <v>156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156</v>
      </c>
      <c r="B56" s="159"/>
      <c r="C56" s="153" t="s">
        <v>156</v>
      </c>
      <c r="D56" s="154" t="s">
        <v>156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156</v>
      </c>
      <c r="B57" s="159"/>
      <c r="C57" s="153" t="s">
        <v>156</v>
      </c>
      <c r="D57" s="154" t="s">
        <v>156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156</v>
      </c>
      <c r="B58" s="159"/>
      <c r="C58" s="153" t="s">
        <v>156</v>
      </c>
      <c r="D58" s="154" t="s">
        <v>156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156</v>
      </c>
      <c r="B59" s="159"/>
      <c r="C59" s="153" t="s">
        <v>156</v>
      </c>
      <c r="D59" s="154" t="s">
        <v>156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156</v>
      </c>
      <c r="B60" s="159"/>
      <c r="C60" s="153" t="s">
        <v>156</v>
      </c>
      <c r="D60" s="154" t="s">
        <v>156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156</v>
      </c>
      <c r="B61" s="107"/>
      <c r="C61" s="114" t="s">
        <v>156</v>
      </c>
      <c r="D61" s="114" t="s">
        <v>156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156</v>
      </c>
      <c r="B62" s="107"/>
      <c r="C62" s="114" t="s">
        <v>156</v>
      </c>
      <c r="D62" s="114" t="s">
        <v>156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156</v>
      </c>
      <c r="B63" s="122"/>
      <c r="C63" s="121" t="s">
        <v>156</v>
      </c>
      <c r="D63" s="121" t="s">
        <v>156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156</v>
      </c>
      <c r="B64" s="127"/>
      <c r="C64" s="126" t="s">
        <v>156</v>
      </c>
      <c r="D64" s="126" t="s">
        <v>156</v>
      </c>
      <c r="E64" s="146">
        <v>0</v>
      </c>
      <c r="F64" s="147"/>
      <c r="G64" s="147">
        <f>TRUNC(ROUND(SUM(G44:G63),2),2)</f>
        <v>134.66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2</v>
      </c>
      <c r="F69" s="110"/>
      <c r="G69" s="114">
        <f>IFERROR(TRUNC(ROUND(D69*E69,2),2),0)</f>
        <v>2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2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140.19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3.5000000000000003E-2</v>
      </c>
      <c r="G73" s="126">
        <f>TRUNC(ROUND(G72*F73,2),2)</f>
        <v>4.91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3.5000000000000003E-2</v>
      </c>
      <c r="G74" s="126">
        <f>TRUNC(ROUND(G72*F74,2),2)</f>
        <v>4.91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150.01</v>
      </c>
      <c r="U75" t="s">
        <v>144</v>
      </c>
      <c r="V75">
        <f>+TRUNC(ROUND(G29+G40+G71+G73+G74,2),2)</f>
        <v>15.35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134.66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49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2.3431099999999998</v>
      </c>
      <c r="F12" s="110"/>
      <c r="G12" s="111">
        <f>IFERROR(TRUNC(ROUND(D12*E12,2),2),0)</f>
        <v>9.9600000000000009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2.3431099999999998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1</v>
      </c>
      <c r="C14" s="107">
        <v>20</v>
      </c>
      <c r="D14" s="108">
        <f t="shared" si="0"/>
        <v>20</v>
      </c>
      <c r="E14" s="109">
        <v>2.3431099999999998</v>
      </c>
      <c r="F14" s="110"/>
      <c r="G14" s="111">
        <f t="shared" si="1"/>
        <v>46.86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1</v>
      </c>
      <c r="C15" s="107">
        <v>1</v>
      </c>
      <c r="D15" s="108">
        <f t="shared" si="0"/>
        <v>1</v>
      </c>
      <c r="E15" s="109">
        <v>2.3431099999999998</v>
      </c>
      <c r="F15" s="110"/>
      <c r="G15" s="111">
        <f t="shared" si="1"/>
        <v>2.34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0</v>
      </c>
      <c r="C16" s="107">
        <v>0.5</v>
      </c>
      <c r="D16" s="108">
        <f t="shared" si="0"/>
        <v>0</v>
      </c>
      <c r="E16" s="109">
        <v>2.3431099999999998</v>
      </c>
      <c r="F16" s="110"/>
      <c r="G16" s="111">
        <f t="shared" si="1"/>
        <v>0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2.3431099999999998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0</v>
      </c>
      <c r="C18" s="107">
        <v>0.15</v>
      </c>
      <c r="D18" s="108">
        <f t="shared" si="0"/>
        <v>0</v>
      </c>
      <c r="E18" s="109">
        <v>2.3431099999999998</v>
      </c>
      <c r="F18" s="110"/>
      <c r="G18" s="111">
        <f t="shared" si="1"/>
        <v>0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2.3431099999999998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2.3431099999999998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2.3431099999999998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1</v>
      </c>
      <c r="C22" s="107">
        <v>0.17</v>
      </c>
      <c r="D22" s="108">
        <f t="shared" si="0"/>
        <v>0.17</v>
      </c>
      <c r="E22" s="109">
        <v>2.3431099999999998</v>
      </c>
      <c r="F22" s="110"/>
      <c r="G22" s="111">
        <f t="shared" si="1"/>
        <v>0.4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1</v>
      </c>
      <c r="C23" s="107">
        <v>0.05</v>
      </c>
      <c r="D23" s="108">
        <f t="shared" si="0"/>
        <v>0.05</v>
      </c>
      <c r="E23" s="109">
        <v>2.3431099999999998</v>
      </c>
      <c r="F23" s="110"/>
      <c r="G23" s="111">
        <f t="shared" si="1"/>
        <v>0.12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9</v>
      </c>
      <c r="C24" s="107">
        <v>0.05</v>
      </c>
      <c r="D24" s="108">
        <f t="shared" si="0"/>
        <v>0.45</v>
      </c>
      <c r="E24" s="109">
        <v>2.3431099999999998</v>
      </c>
      <c r="F24" s="110"/>
      <c r="G24" s="111">
        <f t="shared" si="1"/>
        <v>1.05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2.3431099999999998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2.3431099999999998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60.73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2.3431099999999998</v>
      </c>
      <c r="F33" s="110"/>
      <c r="G33" s="110">
        <f t="shared" ref="G33:G38" si="4">IFERROR(TRUNC(ROUND(D33*E33,2),2),0)</f>
        <v>9.4700000000000006</v>
      </c>
    </row>
    <row r="34" spans="1:22" x14ac:dyDescent="0.25">
      <c r="A34" s="114" t="s">
        <v>123</v>
      </c>
      <c r="B34" s="144">
        <v>4</v>
      </c>
      <c r="C34" s="114">
        <v>3.65</v>
      </c>
      <c r="D34" s="108">
        <f t="shared" si="3"/>
        <v>14.6</v>
      </c>
      <c r="E34" s="107">
        <v>2.3431099999999998</v>
      </c>
      <c r="F34" s="110"/>
      <c r="G34" s="110">
        <f t="shared" si="4"/>
        <v>34.21</v>
      </c>
    </row>
    <row r="35" spans="1:22" x14ac:dyDescent="0.25">
      <c r="A35" s="114" t="s">
        <v>124</v>
      </c>
      <c r="B35" s="144">
        <v>4</v>
      </c>
      <c r="C35" s="114">
        <v>3.65</v>
      </c>
      <c r="D35" s="108">
        <f t="shared" si="3"/>
        <v>14.6</v>
      </c>
      <c r="E35" s="107">
        <v>2.3431099999999998</v>
      </c>
      <c r="F35" s="110"/>
      <c r="G35" s="110">
        <f t="shared" si="4"/>
        <v>34.21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2.3431099999999998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2.3431099999999998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77.89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x14ac:dyDescent="0.25">
      <c r="A44" s="151" t="s">
        <v>50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131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2</v>
      </c>
      <c r="F69" s="110"/>
      <c r="G69" s="114">
        <f>IFERROR(TRUNC(ROUND(D69*E69,2),2),0)</f>
        <v>2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2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140.62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10.55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10.55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161.72</v>
      </c>
      <c r="U75" t="s">
        <v>144</v>
      </c>
      <c r="V75">
        <f>+TRUNC(ROUND(G29+G40+G71+G73+G74,2),2)</f>
        <v>161.72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51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0.80728999999999995</v>
      </c>
      <c r="F12" s="110"/>
      <c r="G12" s="111">
        <f>IFERROR(TRUNC(ROUND(D12*E12,2),2),0)</f>
        <v>3.43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0.80728999999999995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1</v>
      </c>
      <c r="C14" s="107">
        <v>20</v>
      </c>
      <c r="D14" s="108">
        <f t="shared" si="0"/>
        <v>20</v>
      </c>
      <c r="E14" s="109">
        <v>0.80728999999999995</v>
      </c>
      <c r="F14" s="110"/>
      <c r="G14" s="111">
        <f t="shared" si="1"/>
        <v>16.149999999999999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1</v>
      </c>
      <c r="C15" s="107">
        <v>1</v>
      </c>
      <c r="D15" s="108">
        <f t="shared" si="0"/>
        <v>1</v>
      </c>
      <c r="E15" s="109">
        <v>0.80728999999999995</v>
      </c>
      <c r="F15" s="110"/>
      <c r="G15" s="111">
        <f t="shared" si="1"/>
        <v>0.81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0</v>
      </c>
      <c r="C16" s="107">
        <v>0.5</v>
      </c>
      <c r="D16" s="108">
        <f t="shared" si="0"/>
        <v>0</v>
      </c>
      <c r="E16" s="109">
        <v>0.80728999999999995</v>
      </c>
      <c r="F16" s="110"/>
      <c r="G16" s="111">
        <f t="shared" si="1"/>
        <v>0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0.80728999999999995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0</v>
      </c>
      <c r="C18" s="107">
        <v>0.15</v>
      </c>
      <c r="D18" s="108">
        <f t="shared" si="0"/>
        <v>0</v>
      </c>
      <c r="E18" s="109">
        <v>0.80728999999999995</v>
      </c>
      <c r="F18" s="110"/>
      <c r="G18" s="111">
        <f t="shared" si="1"/>
        <v>0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0.80728999999999995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0.80728999999999995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0.80728999999999995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1</v>
      </c>
      <c r="C22" s="107">
        <v>0.17</v>
      </c>
      <c r="D22" s="108">
        <f t="shared" si="0"/>
        <v>0.17</v>
      </c>
      <c r="E22" s="109">
        <v>0.80728999999999995</v>
      </c>
      <c r="F22" s="110"/>
      <c r="G22" s="111">
        <f t="shared" si="1"/>
        <v>0.14000000000000001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1</v>
      </c>
      <c r="C23" s="107">
        <v>0.05</v>
      </c>
      <c r="D23" s="108">
        <f t="shared" si="0"/>
        <v>0.05</v>
      </c>
      <c r="E23" s="109">
        <v>0.80728999999999995</v>
      </c>
      <c r="F23" s="110"/>
      <c r="G23" s="111">
        <f t="shared" si="1"/>
        <v>0.04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9</v>
      </c>
      <c r="C24" s="107">
        <v>0.05</v>
      </c>
      <c r="D24" s="108">
        <f t="shared" si="0"/>
        <v>0.45</v>
      </c>
      <c r="E24" s="109">
        <v>0.80728999999999995</v>
      </c>
      <c r="F24" s="110"/>
      <c r="G24" s="111">
        <f t="shared" si="1"/>
        <v>0.36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0.80728999999999995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0.80728999999999995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20.93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0.80728999999999995</v>
      </c>
      <c r="F33" s="110"/>
      <c r="G33" s="110">
        <f t="shared" ref="G33:G38" si="4">IFERROR(TRUNC(ROUND(D33*E33,2),2),0)</f>
        <v>3.26</v>
      </c>
    </row>
    <row r="34" spans="1:22" x14ac:dyDescent="0.25">
      <c r="A34" s="114" t="s">
        <v>123</v>
      </c>
      <c r="B34" s="144">
        <v>4</v>
      </c>
      <c r="C34" s="114">
        <v>3.65</v>
      </c>
      <c r="D34" s="108">
        <f t="shared" si="3"/>
        <v>14.6</v>
      </c>
      <c r="E34" s="107">
        <v>0.80728999999999995</v>
      </c>
      <c r="F34" s="110"/>
      <c r="G34" s="110">
        <f t="shared" si="4"/>
        <v>11.79</v>
      </c>
    </row>
    <row r="35" spans="1:22" x14ac:dyDescent="0.25">
      <c r="A35" s="114" t="s">
        <v>124</v>
      </c>
      <c r="B35" s="144">
        <v>4</v>
      </c>
      <c r="C35" s="114">
        <v>3.65</v>
      </c>
      <c r="D35" s="108">
        <f t="shared" si="3"/>
        <v>14.6</v>
      </c>
      <c r="E35" s="107">
        <v>0.80728999999999995</v>
      </c>
      <c r="F35" s="110"/>
      <c r="G35" s="110">
        <f t="shared" si="4"/>
        <v>11.79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0.80728999999999995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0.80728999999999995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26.84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x14ac:dyDescent="0.25">
      <c r="A44" s="151" t="s">
        <v>19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131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2</v>
      </c>
      <c r="F69" s="110"/>
      <c r="G69" s="114">
        <f>IFERROR(TRUNC(ROUND(D69*E69,2),2),0)</f>
        <v>2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2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49.77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3.73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3.73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57.23</v>
      </c>
      <c r="U75" t="s">
        <v>144</v>
      </c>
      <c r="V75">
        <f>+TRUNC(ROUND(G29+G40+G71+G73+G74,2),2)</f>
        <v>57.23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52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5.4148000000000002E-2</v>
      </c>
      <c r="F12" s="110"/>
      <c r="G12" s="111">
        <f>IFERROR(TRUNC(ROUND(D12*E12,2),2),0)</f>
        <v>0.23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5.4148000000000002E-2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5.4148000000000002E-2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5.4148000000000002E-2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0</v>
      </c>
      <c r="C16" s="107">
        <v>0.5</v>
      </c>
      <c r="D16" s="108">
        <f t="shared" si="0"/>
        <v>0</v>
      </c>
      <c r="E16" s="109">
        <v>5.4148000000000002E-2</v>
      </c>
      <c r="F16" s="110"/>
      <c r="G16" s="111">
        <f t="shared" si="1"/>
        <v>0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5.4148000000000002E-2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2</v>
      </c>
      <c r="C18" s="107">
        <v>0.15</v>
      </c>
      <c r="D18" s="108">
        <f t="shared" si="0"/>
        <v>0.3</v>
      </c>
      <c r="E18" s="109">
        <v>5.4148000000000002E-2</v>
      </c>
      <c r="F18" s="110"/>
      <c r="G18" s="111">
        <f t="shared" si="1"/>
        <v>0.02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5.4148000000000002E-2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5.4148000000000002E-2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5.4148000000000002E-2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0</v>
      </c>
      <c r="C22" s="107">
        <v>0.17</v>
      </c>
      <c r="D22" s="108">
        <f t="shared" si="0"/>
        <v>0</v>
      </c>
      <c r="E22" s="109">
        <v>5.4148000000000002E-2</v>
      </c>
      <c r="F22" s="110"/>
      <c r="G22" s="111">
        <f t="shared" si="1"/>
        <v>0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0</v>
      </c>
      <c r="C23" s="107">
        <v>0.05</v>
      </c>
      <c r="D23" s="108">
        <f t="shared" si="0"/>
        <v>0</v>
      </c>
      <c r="E23" s="109">
        <v>5.4148000000000002E-2</v>
      </c>
      <c r="F23" s="110"/>
      <c r="G23" s="111">
        <f t="shared" si="1"/>
        <v>0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3</v>
      </c>
      <c r="C24" s="107">
        <v>0.05</v>
      </c>
      <c r="D24" s="108">
        <f t="shared" si="0"/>
        <v>0.15</v>
      </c>
      <c r="E24" s="109">
        <v>5.4148000000000002E-2</v>
      </c>
      <c r="F24" s="110"/>
      <c r="G24" s="111">
        <f t="shared" si="1"/>
        <v>0.01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5.4148000000000002E-2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5.4148000000000002E-2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0.26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5.4148000000000002E-2</v>
      </c>
      <c r="F33" s="110"/>
      <c r="G33" s="110">
        <f t="shared" ref="G33:G38" si="4">IFERROR(TRUNC(ROUND(D33*E33,2),2),0)</f>
        <v>0.22</v>
      </c>
    </row>
    <row r="34" spans="1:22" x14ac:dyDescent="0.25">
      <c r="A34" s="114" t="s">
        <v>123</v>
      </c>
      <c r="B34" s="144">
        <v>1</v>
      </c>
      <c r="C34" s="114">
        <v>3.65</v>
      </c>
      <c r="D34" s="108">
        <f t="shared" si="3"/>
        <v>3.65</v>
      </c>
      <c r="E34" s="107">
        <v>5.4148000000000002E-2</v>
      </c>
      <c r="F34" s="110"/>
      <c r="G34" s="110">
        <f t="shared" si="4"/>
        <v>0.2</v>
      </c>
    </row>
    <row r="35" spans="1:22" x14ac:dyDescent="0.25">
      <c r="A35" s="114" t="s">
        <v>124</v>
      </c>
      <c r="B35" s="144">
        <v>1</v>
      </c>
      <c r="C35" s="114">
        <v>3.65</v>
      </c>
      <c r="D35" s="108">
        <f t="shared" si="3"/>
        <v>3.65</v>
      </c>
      <c r="E35" s="107">
        <v>5.4148000000000002E-2</v>
      </c>
      <c r="F35" s="110"/>
      <c r="G35" s="110">
        <f t="shared" si="4"/>
        <v>0.2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5.4148000000000002E-2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5.4148000000000002E-2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0.62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ht="25.5" x14ac:dyDescent="0.25">
      <c r="A44" s="151" t="s">
        <v>199</v>
      </c>
      <c r="B44" s="152"/>
      <c r="C44" s="153" t="s">
        <v>150</v>
      </c>
      <c r="D44" s="154">
        <v>1</v>
      </c>
      <c r="E44" s="155">
        <v>4.0999999999999996</v>
      </c>
      <c r="F44" s="156"/>
      <c r="G44" s="114">
        <f>IFERROR(TRUNC(ROUND(D44*E44,2),2),0)</f>
        <v>4.0999999999999996</v>
      </c>
      <c r="J44" s="157"/>
    </row>
    <row r="45" spans="1:22" x14ac:dyDescent="0.25">
      <c r="A45" s="158" t="s">
        <v>200</v>
      </c>
      <c r="B45" s="159"/>
      <c r="C45" s="153" t="s">
        <v>38</v>
      </c>
      <c r="D45" s="154">
        <v>2</v>
      </c>
      <c r="E45" s="160">
        <v>2.77</v>
      </c>
      <c r="F45" s="113"/>
      <c r="G45" s="114">
        <f t="shared" ref="G45:G63" si="5">IFERROR(TRUNC(ROUND(D45*E45,2),2),0)</f>
        <v>5.54</v>
      </c>
      <c r="J45" s="157"/>
    </row>
    <row r="46" spans="1:22" x14ac:dyDescent="0.25">
      <c r="A46" s="158" t="s">
        <v>201</v>
      </c>
      <c r="B46" s="159"/>
      <c r="C46" s="161" t="s">
        <v>18</v>
      </c>
      <c r="D46" s="162">
        <v>1</v>
      </c>
      <c r="E46" s="163">
        <v>4.2699999999999996</v>
      </c>
      <c r="F46" s="110"/>
      <c r="G46" s="114">
        <f t="shared" si="5"/>
        <v>4.2699999999999996</v>
      </c>
      <c r="J46" s="157"/>
    </row>
    <row r="47" spans="1:22" x14ac:dyDescent="0.25">
      <c r="A47" s="158">
        <v>0</v>
      </c>
      <c r="B47" s="159"/>
      <c r="C47" s="153">
        <v>0</v>
      </c>
      <c r="D47" s="154">
        <v>0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 t="s">
        <v>156</v>
      </c>
      <c r="B48" s="159"/>
      <c r="C48" s="153" t="s">
        <v>156</v>
      </c>
      <c r="D48" s="154" t="s">
        <v>156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 t="s">
        <v>156</v>
      </c>
      <c r="B49" s="159"/>
      <c r="C49" s="153" t="s">
        <v>156</v>
      </c>
      <c r="D49" s="154" t="s">
        <v>156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 t="s">
        <v>156</v>
      </c>
      <c r="B50" s="159"/>
      <c r="C50" s="153" t="s">
        <v>156</v>
      </c>
      <c r="D50" s="154" t="s">
        <v>156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156</v>
      </c>
      <c r="B51" s="159"/>
      <c r="C51" s="153" t="s">
        <v>156</v>
      </c>
      <c r="D51" s="154" t="s">
        <v>156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 t="s">
        <v>156</v>
      </c>
      <c r="B52" s="159"/>
      <c r="C52" s="153" t="s">
        <v>156</v>
      </c>
      <c r="D52" s="154" t="s">
        <v>156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 t="s">
        <v>156</v>
      </c>
      <c r="B53" s="159"/>
      <c r="C53" s="153" t="s">
        <v>156</v>
      </c>
      <c r="D53" s="154" t="s">
        <v>156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156</v>
      </c>
      <c r="B54" s="159"/>
      <c r="C54" s="153" t="s">
        <v>156</v>
      </c>
      <c r="D54" s="154" t="s">
        <v>156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156</v>
      </c>
      <c r="B55" s="107"/>
      <c r="C55" s="153" t="s">
        <v>156</v>
      </c>
      <c r="D55" s="154" t="s">
        <v>156</v>
      </c>
      <c r="E55" s="144">
        <v>0</v>
      </c>
      <c r="F55" s="110"/>
      <c r="G55" s="114">
        <f t="shared" si="5"/>
        <v>0</v>
      </c>
    </row>
    <row r="56" spans="1:10" x14ac:dyDescent="0.25">
      <c r="A56" s="158" t="s">
        <v>156</v>
      </c>
      <c r="B56" s="159"/>
      <c r="C56" s="153" t="s">
        <v>156</v>
      </c>
      <c r="D56" s="154" t="s">
        <v>156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156</v>
      </c>
      <c r="B57" s="159"/>
      <c r="C57" s="153" t="s">
        <v>156</v>
      </c>
      <c r="D57" s="154" t="s">
        <v>156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 t="s">
        <v>156</v>
      </c>
      <c r="B58" s="159"/>
      <c r="C58" s="153" t="s">
        <v>156</v>
      </c>
      <c r="D58" s="154" t="s">
        <v>156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 t="s">
        <v>156</v>
      </c>
      <c r="B59" s="159"/>
      <c r="C59" s="153" t="s">
        <v>156</v>
      </c>
      <c r="D59" s="154" t="s">
        <v>156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 t="s">
        <v>156</v>
      </c>
      <c r="B60" s="159"/>
      <c r="C60" s="153" t="s">
        <v>156</v>
      </c>
      <c r="D60" s="154" t="s">
        <v>156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 t="s">
        <v>156</v>
      </c>
      <c r="B61" s="107"/>
      <c r="C61" s="114" t="s">
        <v>156</v>
      </c>
      <c r="D61" s="114" t="s">
        <v>156</v>
      </c>
      <c r="E61" s="144">
        <v>0</v>
      </c>
      <c r="F61" s="110"/>
      <c r="G61" s="114">
        <f t="shared" si="5"/>
        <v>0</v>
      </c>
    </row>
    <row r="62" spans="1:10" x14ac:dyDescent="0.25">
      <c r="A62" s="144" t="s">
        <v>156</v>
      </c>
      <c r="B62" s="107"/>
      <c r="C62" s="114" t="s">
        <v>156</v>
      </c>
      <c r="D62" s="114" t="s">
        <v>156</v>
      </c>
      <c r="E62" s="144">
        <v>0</v>
      </c>
      <c r="F62" s="110"/>
      <c r="G62" s="114">
        <f t="shared" si="5"/>
        <v>0</v>
      </c>
    </row>
    <row r="63" spans="1:10" x14ac:dyDescent="0.25">
      <c r="A63" s="164" t="s">
        <v>156</v>
      </c>
      <c r="B63" s="122"/>
      <c r="C63" s="121" t="s">
        <v>156</v>
      </c>
      <c r="D63" s="121" t="s">
        <v>156</v>
      </c>
      <c r="E63" s="164">
        <v>0</v>
      </c>
      <c r="F63" s="124"/>
      <c r="G63" s="114">
        <f t="shared" si="5"/>
        <v>0</v>
      </c>
    </row>
    <row r="64" spans="1:10" x14ac:dyDescent="0.25">
      <c r="A64" s="146" t="s">
        <v>156</v>
      </c>
      <c r="B64" s="127"/>
      <c r="C64" s="126" t="s">
        <v>156</v>
      </c>
      <c r="D64" s="126" t="s">
        <v>156</v>
      </c>
      <c r="E64" s="146">
        <v>0</v>
      </c>
      <c r="F64" s="147"/>
      <c r="G64" s="147">
        <f>TRUNC(ROUND(SUM(G44:G63),2),2)</f>
        <v>13.91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0.2</v>
      </c>
      <c r="F69" s="110"/>
      <c r="G69" s="114">
        <f>IFERROR(TRUNC(ROUND(D69*E69,2),2),0)</f>
        <v>0.2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0.2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14.99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1.1200000000000001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1.1200000000000001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17.23</v>
      </c>
      <c r="U75" t="s">
        <v>144</v>
      </c>
      <c r="V75">
        <f>+TRUNC(ROUND(G29+G40+G71+G73+G74,2),2)</f>
        <v>3.32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13.91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53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4.9230000000000003E-3</v>
      </c>
      <c r="F12" s="110"/>
      <c r="G12" s="111">
        <f>IFERROR(TRUNC(ROUND(D12*E12,2),2),0)</f>
        <v>0.02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4.9230000000000003E-3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4.9230000000000003E-3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4.9230000000000003E-3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0</v>
      </c>
      <c r="C16" s="107">
        <v>0.5</v>
      </c>
      <c r="D16" s="108">
        <f t="shared" si="0"/>
        <v>0</v>
      </c>
      <c r="E16" s="109">
        <v>4.9230000000000003E-3</v>
      </c>
      <c r="F16" s="110"/>
      <c r="G16" s="111">
        <f t="shared" si="1"/>
        <v>0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4.9230000000000003E-3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2</v>
      </c>
      <c r="C18" s="107">
        <v>0.15</v>
      </c>
      <c r="D18" s="108">
        <f t="shared" si="0"/>
        <v>0.3</v>
      </c>
      <c r="E18" s="109">
        <v>4.9230000000000003E-3</v>
      </c>
      <c r="F18" s="110"/>
      <c r="G18" s="111">
        <f t="shared" si="1"/>
        <v>0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4.9230000000000003E-3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4.9230000000000003E-3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4.9230000000000003E-3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0</v>
      </c>
      <c r="C22" s="107">
        <v>0.17</v>
      </c>
      <c r="D22" s="108">
        <f t="shared" si="0"/>
        <v>0</v>
      </c>
      <c r="E22" s="109">
        <v>4.9230000000000003E-3</v>
      </c>
      <c r="F22" s="110"/>
      <c r="G22" s="111">
        <f t="shared" si="1"/>
        <v>0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0</v>
      </c>
      <c r="C23" s="107">
        <v>0.05</v>
      </c>
      <c r="D23" s="108">
        <f t="shared" si="0"/>
        <v>0</v>
      </c>
      <c r="E23" s="109">
        <v>4.9230000000000003E-3</v>
      </c>
      <c r="F23" s="110"/>
      <c r="G23" s="111">
        <f t="shared" si="1"/>
        <v>0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3</v>
      </c>
      <c r="C24" s="107">
        <v>0.05</v>
      </c>
      <c r="D24" s="108">
        <f t="shared" si="0"/>
        <v>0.15</v>
      </c>
      <c r="E24" s="109">
        <v>4.9230000000000003E-3</v>
      </c>
      <c r="F24" s="110"/>
      <c r="G24" s="111">
        <f t="shared" si="1"/>
        <v>0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4.9230000000000003E-3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4.9230000000000003E-3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0.02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4.9230000000000003E-3</v>
      </c>
      <c r="F33" s="110"/>
      <c r="G33" s="110">
        <f t="shared" ref="G33:G38" si="4">IFERROR(TRUNC(ROUND(D33*E33,2),2),0)</f>
        <v>0.02</v>
      </c>
    </row>
    <row r="34" spans="1:22" x14ac:dyDescent="0.25">
      <c r="A34" s="114" t="s">
        <v>123</v>
      </c>
      <c r="B34" s="144">
        <v>1</v>
      </c>
      <c r="C34" s="114">
        <v>3.65</v>
      </c>
      <c r="D34" s="108">
        <f t="shared" si="3"/>
        <v>3.65</v>
      </c>
      <c r="E34" s="107">
        <v>4.9230000000000003E-3</v>
      </c>
      <c r="F34" s="110"/>
      <c r="G34" s="110">
        <f t="shared" si="4"/>
        <v>0.02</v>
      </c>
    </row>
    <row r="35" spans="1:22" x14ac:dyDescent="0.25">
      <c r="A35" s="114" t="s">
        <v>124</v>
      </c>
      <c r="B35" s="144">
        <v>1</v>
      </c>
      <c r="C35" s="114">
        <v>3.65</v>
      </c>
      <c r="D35" s="108">
        <f t="shared" si="3"/>
        <v>3.65</v>
      </c>
      <c r="E35" s="107">
        <v>4.9230000000000003E-3</v>
      </c>
      <c r="F35" s="110"/>
      <c r="G35" s="110">
        <f t="shared" si="4"/>
        <v>0.02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4.9230000000000003E-3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4.9230000000000003E-3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0.06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x14ac:dyDescent="0.25">
      <c r="A44" s="151" t="s">
        <v>224</v>
      </c>
      <c r="B44" s="152"/>
      <c r="C44" s="153" t="s">
        <v>18</v>
      </c>
      <c r="D44" s="154">
        <v>1</v>
      </c>
      <c r="E44" s="155">
        <v>18</v>
      </c>
      <c r="F44" s="156"/>
      <c r="G44" s="114">
        <f>IFERROR(TRUNC(ROUND(D44*E44,2),2),0)</f>
        <v>18</v>
      </c>
      <c r="J44" s="157"/>
    </row>
    <row r="45" spans="1:22" x14ac:dyDescent="0.25">
      <c r="A45" s="158" t="s">
        <v>156</v>
      </c>
      <c r="B45" s="159"/>
      <c r="C45" s="153" t="s">
        <v>156</v>
      </c>
      <c r="D45" s="154" t="s">
        <v>156</v>
      </c>
      <c r="E45" s="160" t="s">
        <v>156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 t="s">
        <v>156</v>
      </c>
      <c r="B46" s="159"/>
      <c r="C46" s="161" t="s">
        <v>156</v>
      </c>
      <c r="D46" s="162" t="s">
        <v>156</v>
      </c>
      <c r="E46" s="163" t="s">
        <v>156</v>
      </c>
      <c r="F46" s="110"/>
      <c r="G46" s="114">
        <f t="shared" si="5"/>
        <v>0</v>
      </c>
      <c r="J46" s="157"/>
    </row>
    <row r="47" spans="1:22" x14ac:dyDescent="0.25">
      <c r="A47" s="158" t="s">
        <v>156</v>
      </c>
      <c r="B47" s="159"/>
      <c r="C47" s="153" t="s">
        <v>156</v>
      </c>
      <c r="D47" s="154" t="s">
        <v>156</v>
      </c>
      <c r="E47" s="163" t="s">
        <v>156</v>
      </c>
      <c r="F47" s="110"/>
      <c r="G47" s="114">
        <f t="shared" si="5"/>
        <v>0</v>
      </c>
      <c r="J47" s="157"/>
    </row>
    <row r="48" spans="1:22" x14ac:dyDescent="0.25">
      <c r="A48" s="158" t="s">
        <v>156</v>
      </c>
      <c r="B48" s="159"/>
      <c r="C48" s="153" t="s">
        <v>156</v>
      </c>
      <c r="D48" s="154" t="s">
        <v>156</v>
      </c>
      <c r="E48" s="163" t="s">
        <v>156</v>
      </c>
      <c r="F48" s="110"/>
      <c r="G48" s="114">
        <f t="shared" si="5"/>
        <v>0</v>
      </c>
      <c r="J48" s="157"/>
    </row>
    <row r="49" spans="1:10" x14ac:dyDescent="0.25">
      <c r="A49" s="158" t="s">
        <v>156</v>
      </c>
      <c r="B49" s="159"/>
      <c r="C49" s="153" t="s">
        <v>156</v>
      </c>
      <c r="D49" s="154" t="s">
        <v>156</v>
      </c>
      <c r="E49" s="163" t="s">
        <v>156</v>
      </c>
      <c r="F49" s="110"/>
      <c r="G49" s="114">
        <f t="shared" si="5"/>
        <v>0</v>
      </c>
      <c r="J49" s="157"/>
    </row>
    <row r="50" spans="1:10" x14ac:dyDescent="0.25">
      <c r="A50" s="158" t="s">
        <v>156</v>
      </c>
      <c r="B50" s="159"/>
      <c r="C50" s="153" t="s">
        <v>156</v>
      </c>
      <c r="D50" s="154" t="s">
        <v>156</v>
      </c>
      <c r="E50" s="163" t="s">
        <v>156</v>
      </c>
      <c r="F50" s="110"/>
      <c r="G50" s="114">
        <f t="shared" si="5"/>
        <v>0</v>
      </c>
      <c r="J50" s="157"/>
    </row>
    <row r="51" spans="1:10" x14ac:dyDescent="0.25">
      <c r="A51" s="158" t="s">
        <v>156</v>
      </c>
      <c r="B51" s="159"/>
      <c r="C51" s="153" t="s">
        <v>156</v>
      </c>
      <c r="D51" s="154" t="s">
        <v>156</v>
      </c>
      <c r="E51" s="163" t="s">
        <v>156</v>
      </c>
      <c r="F51" s="110"/>
      <c r="G51" s="114">
        <f t="shared" si="5"/>
        <v>0</v>
      </c>
      <c r="J51" s="157"/>
    </row>
    <row r="52" spans="1:10" x14ac:dyDescent="0.25">
      <c r="A52" s="158" t="s">
        <v>156</v>
      </c>
      <c r="B52" s="159"/>
      <c r="C52" s="153" t="s">
        <v>156</v>
      </c>
      <c r="D52" s="154" t="s">
        <v>156</v>
      </c>
      <c r="E52" s="163" t="s">
        <v>156</v>
      </c>
      <c r="F52" s="110"/>
      <c r="G52" s="114">
        <f t="shared" si="5"/>
        <v>0</v>
      </c>
      <c r="J52" s="157"/>
    </row>
    <row r="53" spans="1:10" x14ac:dyDescent="0.25">
      <c r="A53" s="158" t="s">
        <v>156</v>
      </c>
      <c r="B53" s="159"/>
      <c r="C53" s="153" t="s">
        <v>156</v>
      </c>
      <c r="D53" s="154" t="s">
        <v>156</v>
      </c>
      <c r="E53" s="163" t="s">
        <v>156</v>
      </c>
      <c r="F53" s="110"/>
      <c r="G53" s="114">
        <f t="shared" si="5"/>
        <v>0</v>
      </c>
      <c r="J53" s="157"/>
    </row>
    <row r="54" spans="1:10" x14ac:dyDescent="0.25">
      <c r="A54" s="158" t="s">
        <v>156</v>
      </c>
      <c r="B54" s="159"/>
      <c r="C54" s="153" t="s">
        <v>156</v>
      </c>
      <c r="D54" s="154" t="s">
        <v>156</v>
      </c>
      <c r="E54" s="163" t="s">
        <v>156</v>
      </c>
      <c r="F54" s="110"/>
      <c r="G54" s="114">
        <f t="shared" si="5"/>
        <v>0</v>
      </c>
      <c r="J54" s="157"/>
    </row>
    <row r="55" spans="1:10" x14ac:dyDescent="0.25">
      <c r="A55" s="144" t="s">
        <v>156</v>
      </c>
      <c r="B55" s="107"/>
      <c r="C55" s="153" t="s">
        <v>156</v>
      </c>
      <c r="D55" s="154" t="s">
        <v>156</v>
      </c>
      <c r="E55" s="144" t="s">
        <v>156</v>
      </c>
      <c r="F55" s="110"/>
      <c r="G55" s="114">
        <f t="shared" si="5"/>
        <v>0</v>
      </c>
    </row>
    <row r="56" spans="1:10" x14ac:dyDescent="0.25">
      <c r="A56" s="158" t="s">
        <v>156</v>
      </c>
      <c r="B56" s="159"/>
      <c r="C56" s="153" t="s">
        <v>156</v>
      </c>
      <c r="D56" s="154" t="s">
        <v>156</v>
      </c>
      <c r="E56" s="163" t="s">
        <v>156</v>
      </c>
      <c r="F56" s="110"/>
      <c r="G56" s="114">
        <f t="shared" si="5"/>
        <v>0</v>
      </c>
      <c r="J56" s="157"/>
    </row>
    <row r="57" spans="1:10" x14ac:dyDescent="0.25">
      <c r="A57" s="158" t="s">
        <v>156</v>
      </c>
      <c r="B57" s="159"/>
      <c r="C57" s="153" t="s">
        <v>156</v>
      </c>
      <c r="D57" s="154" t="s">
        <v>156</v>
      </c>
      <c r="E57" s="163" t="s">
        <v>156</v>
      </c>
      <c r="F57" s="110"/>
      <c r="G57" s="114">
        <f t="shared" si="5"/>
        <v>0</v>
      </c>
      <c r="J57" s="157"/>
    </row>
    <row r="58" spans="1:10" x14ac:dyDescent="0.25">
      <c r="A58" s="158" t="s">
        <v>156</v>
      </c>
      <c r="B58" s="159"/>
      <c r="C58" s="153" t="s">
        <v>156</v>
      </c>
      <c r="D58" s="154" t="s">
        <v>156</v>
      </c>
      <c r="E58" s="163" t="s">
        <v>156</v>
      </c>
      <c r="F58" s="110"/>
      <c r="G58" s="114">
        <f t="shared" si="5"/>
        <v>0</v>
      </c>
      <c r="J58" s="157"/>
    </row>
    <row r="59" spans="1:10" x14ac:dyDescent="0.25">
      <c r="A59" s="158" t="s">
        <v>156</v>
      </c>
      <c r="B59" s="159"/>
      <c r="C59" s="153" t="s">
        <v>156</v>
      </c>
      <c r="D59" s="154" t="s">
        <v>156</v>
      </c>
      <c r="E59" s="163" t="s">
        <v>156</v>
      </c>
      <c r="F59" s="110"/>
      <c r="G59" s="114">
        <f t="shared" si="5"/>
        <v>0</v>
      </c>
      <c r="J59" s="157"/>
    </row>
    <row r="60" spans="1:10" x14ac:dyDescent="0.25">
      <c r="A60" s="158" t="s">
        <v>156</v>
      </c>
      <c r="B60" s="159"/>
      <c r="C60" s="153" t="s">
        <v>156</v>
      </c>
      <c r="D60" s="154" t="s">
        <v>156</v>
      </c>
      <c r="E60" s="163" t="s">
        <v>156</v>
      </c>
      <c r="F60" s="110"/>
      <c r="G60" s="114">
        <f t="shared" si="5"/>
        <v>0</v>
      </c>
      <c r="J60" s="157"/>
    </row>
    <row r="61" spans="1:10" x14ac:dyDescent="0.25">
      <c r="A61" s="144" t="s">
        <v>156</v>
      </c>
      <c r="B61" s="107"/>
      <c r="C61" s="114" t="s">
        <v>156</v>
      </c>
      <c r="D61" s="114" t="s">
        <v>156</v>
      </c>
      <c r="E61" s="144" t="s">
        <v>156</v>
      </c>
      <c r="F61" s="110"/>
      <c r="G61" s="114">
        <f t="shared" si="5"/>
        <v>0</v>
      </c>
    </row>
    <row r="62" spans="1:10" x14ac:dyDescent="0.25">
      <c r="A62" s="144" t="s">
        <v>156</v>
      </c>
      <c r="B62" s="107"/>
      <c r="C62" s="114" t="s">
        <v>156</v>
      </c>
      <c r="D62" s="114" t="s">
        <v>156</v>
      </c>
      <c r="E62" s="144" t="s">
        <v>156</v>
      </c>
      <c r="F62" s="110"/>
      <c r="G62" s="114">
        <f t="shared" si="5"/>
        <v>0</v>
      </c>
    </row>
    <row r="63" spans="1:10" x14ac:dyDescent="0.25">
      <c r="A63" s="164" t="s">
        <v>156</v>
      </c>
      <c r="B63" s="122"/>
      <c r="C63" s="121" t="s">
        <v>156</v>
      </c>
      <c r="D63" s="121" t="s">
        <v>156</v>
      </c>
      <c r="E63" s="164" t="s">
        <v>156</v>
      </c>
      <c r="F63" s="124"/>
      <c r="G63" s="114">
        <f t="shared" si="5"/>
        <v>0</v>
      </c>
    </row>
    <row r="64" spans="1:10" x14ac:dyDescent="0.25">
      <c r="A64" s="146" t="s">
        <v>156</v>
      </c>
      <c r="B64" s="127"/>
      <c r="C64" s="126" t="s">
        <v>156</v>
      </c>
      <c r="D64" s="126" t="s">
        <v>156</v>
      </c>
      <c r="E64" s="146" t="s">
        <v>156</v>
      </c>
      <c r="F64" s="147"/>
      <c r="G64" s="147">
        <f>TRUNC(ROUND(SUM(G44:G63),2),2)</f>
        <v>18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0.4</v>
      </c>
      <c r="F69" s="110"/>
      <c r="G69" s="114">
        <f>IFERROR(TRUNC(ROUND(D69*E69,2),2),0)</f>
        <v>0.4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0.4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18.48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1.39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1.39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21.26</v>
      </c>
      <c r="U75" t="s">
        <v>144</v>
      </c>
      <c r="V75">
        <f>+TRUNC(ROUND(G29+G40+G71+G73+G74,2),2)</f>
        <v>3.26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18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54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0.61038999999999999</v>
      </c>
      <c r="F12" s="110"/>
      <c r="G12" s="111">
        <f>IFERROR(TRUNC(ROUND(D12*E12,2),2),0)</f>
        <v>2.59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0.61038999999999999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0.61038999999999999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0.61038999999999999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0</v>
      </c>
      <c r="C16" s="107">
        <v>0.5</v>
      </c>
      <c r="D16" s="108">
        <f t="shared" si="0"/>
        <v>0</v>
      </c>
      <c r="E16" s="109">
        <v>0.61038999999999999</v>
      </c>
      <c r="F16" s="110"/>
      <c r="G16" s="111">
        <f t="shared" si="1"/>
        <v>0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0.61038999999999999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1</v>
      </c>
      <c r="C18" s="107">
        <v>0.15</v>
      </c>
      <c r="D18" s="108">
        <f t="shared" si="0"/>
        <v>0.15</v>
      </c>
      <c r="E18" s="109">
        <v>0.61038999999999999</v>
      </c>
      <c r="F18" s="110"/>
      <c r="G18" s="111">
        <f t="shared" si="1"/>
        <v>0.09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0.61038999999999999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0.61038999999999999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0.61038999999999999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1</v>
      </c>
      <c r="C22" s="107">
        <v>0.17</v>
      </c>
      <c r="D22" s="108">
        <f t="shared" si="0"/>
        <v>0.17</v>
      </c>
      <c r="E22" s="109">
        <v>0.61038999999999999</v>
      </c>
      <c r="F22" s="110"/>
      <c r="G22" s="111">
        <f t="shared" si="1"/>
        <v>0.1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1</v>
      </c>
      <c r="C23" s="107">
        <v>0.05</v>
      </c>
      <c r="D23" s="108">
        <f t="shared" si="0"/>
        <v>0.05</v>
      </c>
      <c r="E23" s="109">
        <v>0.61038999999999999</v>
      </c>
      <c r="F23" s="110"/>
      <c r="G23" s="111">
        <f t="shared" si="1"/>
        <v>0.03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3</v>
      </c>
      <c r="C24" s="107">
        <v>0.05</v>
      </c>
      <c r="D24" s="108">
        <f t="shared" si="0"/>
        <v>0.15</v>
      </c>
      <c r="E24" s="109">
        <v>0.61038999999999999</v>
      </c>
      <c r="F24" s="110"/>
      <c r="G24" s="111">
        <f t="shared" si="1"/>
        <v>0.09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1</v>
      </c>
      <c r="C25" s="107">
        <v>0.05</v>
      </c>
      <c r="D25" s="108">
        <f t="shared" si="0"/>
        <v>0.05</v>
      </c>
      <c r="E25" s="109">
        <v>0.61038999999999999</v>
      </c>
      <c r="F25" s="110"/>
      <c r="G25" s="111">
        <f t="shared" si="1"/>
        <v>0.03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0.61038999999999999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2.93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0.61038999999999999</v>
      </c>
      <c r="F33" s="110"/>
      <c r="G33" s="110">
        <f t="shared" ref="G33:G38" si="4">IFERROR(TRUNC(ROUND(D33*E33,2),2),0)</f>
        <v>2.4700000000000002</v>
      </c>
    </row>
    <row r="34" spans="1:22" x14ac:dyDescent="0.25">
      <c r="A34" s="114" t="s">
        <v>123</v>
      </c>
      <c r="B34" s="144">
        <v>1</v>
      </c>
      <c r="C34" s="114">
        <v>3.65</v>
      </c>
      <c r="D34" s="108">
        <f t="shared" si="3"/>
        <v>3.65</v>
      </c>
      <c r="E34" s="107">
        <v>0.61038999999999999</v>
      </c>
      <c r="F34" s="110"/>
      <c r="G34" s="110">
        <f t="shared" si="4"/>
        <v>2.23</v>
      </c>
    </row>
    <row r="35" spans="1:22" x14ac:dyDescent="0.25">
      <c r="A35" s="114" t="s">
        <v>124</v>
      </c>
      <c r="B35" s="144">
        <v>1</v>
      </c>
      <c r="C35" s="114">
        <v>3.65</v>
      </c>
      <c r="D35" s="108">
        <f t="shared" si="3"/>
        <v>3.65</v>
      </c>
      <c r="E35" s="107">
        <v>0.61038999999999999</v>
      </c>
      <c r="F35" s="110"/>
      <c r="G35" s="110">
        <f t="shared" si="4"/>
        <v>2.23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0.61038999999999999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0.61038999999999999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6.93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x14ac:dyDescent="0.25">
      <c r="A44" s="151" t="s">
        <v>170</v>
      </c>
      <c r="B44" s="152"/>
      <c r="C44" s="153" t="s">
        <v>18</v>
      </c>
      <c r="D44" s="154">
        <v>1</v>
      </c>
      <c r="E44" s="155">
        <v>5.94</v>
      </c>
      <c r="F44" s="156"/>
      <c r="G44" s="114">
        <f>IFERROR(TRUNC(ROUND(D44*E44,2),2),0)</f>
        <v>5.94</v>
      </c>
      <c r="J44" s="157"/>
    </row>
    <row r="45" spans="1:22" x14ac:dyDescent="0.25">
      <c r="A45" s="158" t="s">
        <v>171</v>
      </c>
      <c r="B45" s="159"/>
      <c r="C45" s="153" t="s">
        <v>18</v>
      </c>
      <c r="D45" s="154">
        <v>1</v>
      </c>
      <c r="E45" s="160">
        <v>7</v>
      </c>
      <c r="F45" s="113"/>
      <c r="G45" s="114">
        <f t="shared" ref="G45:G63" si="5">IFERROR(TRUNC(ROUND(D45*E45,2),2),0)</f>
        <v>7</v>
      </c>
      <c r="J45" s="157"/>
    </row>
    <row r="46" spans="1:22" x14ac:dyDescent="0.25">
      <c r="A46" s="158" t="s">
        <v>172</v>
      </c>
      <c r="B46" s="159"/>
      <c r="C46" s="161" t="s">
        <v>18</v>
      </c>
      <c r="D46" s="162">
        <v>1</v>
      </c>
      <c r="E46" s="163">
        <v>69.319999999999993</v>
      </c>
      <c r="F46" s="110"/>
      <c r="G46" s="114">
        <f t="shared" si="5"/>
        <v>69.319999999999993</v>
      </c>
      <c r="J46" s="157"/>
    </row>
    <row r="47" spans="1:22" ht="25.5" x14ac:dyDescent="0.25">
      <c r="A47" s="158" t="s">
        <v>173</v>
      </c>
      <c r="B47" s="159"/>
      <c r="C47" s="153" t="s">
        <v>18</v>
      </c>
      <c r="D47" s="154">
        <v>1</v>
      </c>
      <c r="E47" s="163">
        <v>19.55</v>
      </c>
      <c r="F47" s="110"/>
      <c r="G47" s="114">
        <f t="shared" si="5"/>
        <v>19.55</v>
      </c>
      <c r="J47" s="157"/>
    </row>
    <row r="48" spans="1:22" ht="25.5" x14ac:dyDescent="0.25">
      <c r="A48" s="158" t="s">
        <v>174</v>
      </c>
      <c r="B48" s="159"/>
      <c r="C48" s="153" t="s">
        <v>150</v>
      </c>
      <c r="D48" s="154">
        <v>1</v>
      </c>
      <c r="E48" s="163">
        <v>5.19</v>
      </c>
      <c r="F48" s="110"/>
      <c r="G48" s="114">
        <f t="shared" si="5"/>
        <v>5.19</v>
      </c>
      <c r="J48" s="157"/>
    </row>
    <row r="49" spans="1:10" ht="25.5" x14ac:dyDescent="0.25">
      <c r="A49" s="158" t="s">
        <v>175</v>
      </c>
      <c r="B49" s="159"/>
      <c r="C49" s="153" t="s">
        <v>150</v>
      </c>
      <c r="D49" s="154">
        <v>1</v>
      </c>
      <c r="E49" s="163">
        <v>5.88</v>
      </c>
      <c r="F49" s="110"/>
      <c r="G49" s="114">
        <f t="shared" si="5"/>
        <v>5.88</v>
      </c>
      <c r="J49" s="157"/>
    </row>
    <row r="50" spans="1:10" ht="25.5" x14ac:dyDescent="0.25">
      <c r="A50" s="158" t="s">
        <v>176</v>
      </c>
      <c r="B50" s="159"/>
      <c r="C50" s="153" t="s">
        <v>150</v>
      </c>
      <c r="D50" s="154">
        <v>1</v>
      </c>
      <c r="E50" s="163">
        <v>4.24</v>
      </c>
      <c r="F50" s="110"/>
      <c r="G50" s="114">
        <f t="shared" si="5"/>
        <v>4.24</v>
      </c>
      <c r="J50" s="157"/>
    </row>
    <row r="51" spans="1:10" ht="25.5" x14ac:dyDescent="0.25">
      <c r="A51" s="158" t="s">
        <v>177</v>
      </c>
      <c r="B51" s="159"/>
      <c r="C51" s="153" t="s">
        <v>150</v>
      </c>
      <c r="D51" s="154">
        <v>1</v>
      </c>
      <c r="E51" s="163">
        <v>0.65</v>
      </c>
      <c r="F51" s="110"/>
      <c r="G51" s="114">
        <f t="shared" si="5"/>
        <v>0.65</v>
      </c>
      <c r="J51" s="157"/>
    </row>
    <row r="52" spans="1:10" x14ac:dyDescent="0.25">
      <c r="A52" s="158" t="s">
        <v>178</v>
      </c>
      <c r="B52" s="159"/>
      <c r="C52" s="153" t="s">
        <v>18</v>
      </c>
      <c r="D52" s="154">
        <v>1</v>
      </c>
      <c r="E52" s="163">
        <v>1.57</v>
      </c>
      <c r="F52" s="110"/>
      <c r="G52" s="114">
        <f t="shared" si="5"/>
        <v>1.57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 t="s">
        <v>156</v>
      </c>
      <c r="B57" s="159"/>
      <c r="C57" s="153" t="s">
        <v>156</v>
      </c>
      <c r="D57" s="154" t="s">
        <v>156</v>
      </c>
      <c r="E57" s="163" t="s">
        <v>156</v>
      </c>
      <c r="F57" s="110"/>
      <c r="G57" s="114">
        <f t="shared" si="5"/>
        <v>0</v>
      </c>
      <c r="J57" s="157"/>
    </row>
    <row r="58" spans="1:10" x14ac:dyDescent="0.25">
      <c r="A58" s="158" t="s">
        <v>156</v>
      </c>
      <c r="B58" s="159"/>
      <c r="C58" s="153" t="s">
        <v>156</v>
      </c>
      <c r="D58" s="154" t="s">
        <v>156</v>
      </c>
      <c r="E58" s="163" t="s">
        <v>156</v>
      </c>
      <c r="F58" s="110"/>
      <c r="G58" s="114">
        <f t="shared" si="5"/>
        <v>0</v>
      </c>
      <c r="J58" s="157"/>
    </row>
    <row r="59" spans="1:10" x14ac:dyDescent="0.25">
      <c r="A59" s="158" t="s">
        <v>156</v>
      </c>
      <c r="B59" s="159"/>
      <c r="C59" s="153" t="s">
        <v>156</v>
      </c>
      <c r="D59" s="154" t="s">
        <v>156</v>
      </c>
      <c r="E59" s="163" t="s">
        <v>156</v>
      </c>
      <c r="F59" s="110"/>
      <c r="G59" s="114">
        <f t="shared" si="5"/>
        <v>0</v>
      </c>
      <c r="J59" s="157"/>
    </row>
    <row r="60" spans="1:10" x14ac:dyDescent="0.25">
      <c r="A60" s="158" t="s">
        <v>156</v>
      </c>
      <c r="B60" s="159"/>
      <c r="C60" s="153" t="s">
        <v>156</v>
      </c>
      <c r="D60" s="154" t="s">
        <v>156</v>
      </c>
      <c r="E60" s="163" t="s">
        <v>156</v>
      </c>
      <c r="F60" s="110"/>
      <c r="G60" s="114">
        <f t="shared" si="5"/>
        <v>0</v>
      </c>
      <c r="J60" s="157"/>
    </row>
    <row r="61" spans="1:10" x14ac:dyDescent="0.25">
      <c r="A61" s="144" t="s">
        <v>156</v>
      </c>
      <c r="B61" s="107"/>
      <c r="C61" s="114" t="s">
        <v>156</v>
      </c>
      <c r="D61" s="114" t="s">
        <v>156</v>
      </c>
      <c r="E61" s="144" t="s">
        <v>156</v>
      </c>
      <c r="F61" s="110"/>
      <c r="G61" s="114">
        <f t="shared" si="5"/>
        <v>0</v>
      </c>
    </row>
    <row r="62" spans="1:10" x14ac:dyDescent="0.25">
      <c r="A62" s="144" t="s">
        <v>156</v>
      </c>
      <c r="B62" s="107"/>
      <c r="C62" s="114" t="s">
        <v>156</v>
      </c>
      <c r="D62" s="114" t="s">
        <v>156</v>
      </c>
      <c r="E62" s="144" t="s">
        <v>156</v>
      </c>
      <c r="F62" s="110"/>
      <c r="G62" s="114">
        <f t="shared" si="5"/>
        <v>0</v>
      </c>
    </row>
    <row r="63" spans="1:10" x14ac:dyDescent="0.25">
      <c r="A63" s="164" t="s">
        <v>156</v>
      </c>
      <c r="B63" s="122"/>
      <c r="C63" s="121" t="s">
        <v>156</v>
      </c>
      <c r="D63" s="121" t="s">
        <v>156</v>
      </c>
      <c r="E63" s="164" t="s">
        <v>156</v>
      </c>
      <c r="F63" s="124"/>
      <c r="G63" s="114">
        <f t="shared" si="5"/>
        <v>0</v>
      </c>
    </row>
    <row r="64" spans="1:10" x14ac:dyDescent="0.25">
      <c r="A64" s="146" t="s">
        <v>156</v>
      </c>
      <c r="B64" s="127"/>
      <c r="C64" s="126" t="s">
        <v>156</v>
      </c>
      <c r="D64" s="126" t="s">
        <v>156</v>
      </c>
      <c r="E64" s="146" t="s">
        <v>156</v>
      </c>
      <c r="F64" s="147"/>
      <c r="G64" s="147">
        <f>TRUNC(ROUND(SUM(G44:G63),2),2)</f>
        <v>119.34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2</v>
      </c>
      <c r="F69" s="110"/>
      <c r="G69" s="114">
        <f>IFERROR(TRUNC(ROUND(D69*E69,2),2),0)</f>
        <v>2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2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131.19999999999999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2.5000000000000001E-2</v>
      </c>
      <c r="G73" s="126">
        <f>TRUNC(ROUND(G72*F73,2),2)</f>
        <v>3.28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2.5000000000000001E-2</v>
      </c>
      <c r="G74" s="126">
        <f>TRUNC(ROUND(G72*F74,2),2)</f>
        <v>3.28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137.76</v>
      </c>
      <c r="U75" t="s">
        <v>144</v>
      </c>
      <c r="V75">
        <f>+TRUNC(ROUND(G29+G40+G71+G73+G74,2),2)</f>
        <v>18.420000000000002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119.34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55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/>
      <c r="C12" s="107">
        <v>4.25</v>
      </c>
      <c r="D12" s="108">
        <f>IFERROR(ROUND(B12*C12,5),0)</f>
        <v>0</v>
      </c>
      <c r="E12" s="109"/>
      <c r="F12" s="110"/>
      <c r="G12" s="111">
        <f>IFERROR(TRUNC(ROUND(D12*E12,2),2),0)</f>
        <v>0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/>
      <c r="C13" s="107">
        <v>10</v>
      </c>
      <c r="D13" s="108">
        <f t="shared" ref="D13:D26" si="0">IFERROR(ROUND(B13*C13,5),0)</f>
        <v>0</v>
      </c>
      <c r="E13" s="112"/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/>
      <c r="C14" s="107">
        <v>20</v>
      </c>
      <c r="D14" s="108">
        <f t="shared" si="0"/>
        <v>0</v>
      </c>
      <c r="E14" s="109"/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/>
      <c r="C15" s="107">
        <v>1</v>
      </c>
      <c r="D15" s="108">
        <f t="shared" si="0"/>
        <v>0</v>
      </c>
      <c r="E15" s="109"/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/>
      <c r="C16" s="107">
        <v>0.5</v>
      </c>
      <c r="D16" s="108">
        <f t="shared" si="0"/>
        <v>0</v>
      </c>
      <c r="E16" s="109"/>
      <c r="F16" s="110"/>
      <c r="G16" s="111">
        <f t="shared" si="1"/>
        <v>0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/>
      <c r="C17" s="107">
        <v>0.15</v>
      </c>
      <c r="D17" s="108">
        <f t="shared" si="0"/>
        <v>0</v>
      </c>
      <c r="E17" s="109"/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/>
      <c r="C18" s="107">
        <v>0.15</v>
      </c>
      <c r="D18" s="108">
        <f t="shared" si="0"/>
        <v>0</v>
      </c>
      <c r="E18" s="109"/>
      <c r="F18" s="110"/>
      <c r="G18" s="111">
        <f t="shared" si="1"/>
        <v>0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/>
      <c r="C19" s="107">
        <v>0.16</v>
      </c>
      <c r="D19" s="108">
        <f t="shared" si="0"/>
        <v>0</v>
      </c>
      <c r="E19" s="109"/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/>
      <c r="C20" s="107">
        <v>0.2</v>
      </c>
      <c r="D20" s="108">
        <f t="shared" si="0"/>
        <v>0</v>
      </c>
      <c r="E20" s="109"/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/>
      <c r="C21" s="107">
        <v>0.2</v>
      </c>
      <c r="D21" s="108">
        <f t="shared" si="0"/>
        <v>0</v>
      </c>
      <c r="E21" s="109"/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/>
      <c r="C22" s="107">
        <v>0.17</v>
      </c>
      <c r="D22" s="108">
        <f t="shared" si="0"/>
        <v>0</v>
      </c>
      <c r="E22" s="109"/>
      <c r="F22" s="110"/>
      <c r="G22" s="111">
        <f t="shared" si="1"/>
        <v>0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/>
      <c r="C23" s="107">
        <v>0.05</v>
      </c>
      <c r="D23" s="108">
        <f t="shared" si="0"/>
        <v>0</v>
      </c>
      <c r="E23" s="109"/>
      <c r="F23" s="110"/>
      <c r="G23" s="111">
        <f t="shared" si="1"/>
        <v>0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/>
      <c r="C24" s="107">
        <v>0.05</v>
      </c>
      <c r="D24" s="108">
        <f t="shared" si="0"/>
        <v>0</v>
      </c>
      <c r="E24" s="109"/>
      <c r="F24" s="110"/>
      <c r="G24" s="111">
        <f t="shared" si="1"/>
        <v>0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/>
      <c r="C25" s="107">
        <v>0.05</v>
      </c>
      <c r="D25" s="108">
        <f t="shared" si="0"/>
        <v>0</v>
      </c>
      <c r="E25" s="109"/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/>
      <c r="C26" s="107">
        <v>2</v>
      </c>
      <c r="D26" s="108">
        <f t="shared" si="0"/>
        <v>0</v>
      </c>
      <c r="E26" s="109"/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0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/>
      <c r="C33" s="114">
        <v>4.04</v>
      </c>
      <c r="D33" s="108">
        <f t="shared" ref="D33:D38" si="3">IFERROR(ROUND(B33*C33,5),0)</f>
        <v>0</v>
      </c>
      <c r="E33" s="107"/>
      <c r="F33" s="110"/>
      <c r="G33" s="110">
        <f t="shared" ref="G33:G38" si="4">IFERROR(TRUNC(ROUND(D33*E33,2),2),0)</f>
        <v>0</v>
      </c>
    </row>
    <row r="34" spans="1:22" x14ac:dyDescent="0.25">
      <c r="A34" s="114" t="s">
        <v>123</v>
      </c>
      <c r="B34" s="144"/>
      <c r="C34" s="114">
        <v>3.65</v>
      </c>
      <c r="D34" s="108">
        <f t="shared" si="3"/>
        <v>0</v>
      </c>
      <c r="E34" s="107"/>
      <c r="F34" s="110"/>
      <c r="G34" s="110">
        <f t="shared" si="4"/>
        <v>0</v>
      </c>
    </row>
    <row r="35" spans="1:22" x14ac:dyDescent="0.25">
      <c r="A35" s="114" t="s">
        <v>124</v>
      </c>
      <c r="B35" s="144"/>
      <c r="C35" s="114">
        <v>3.65</v>
      </c>
      <c r="D35" s="108">
        <f t="shared" si="3"/>
        <v>0</v>
      </c>
      <c r="E35" s="107"/>
      <c r="F35" s="110"/>
      <c r="G35" s="110">
        <f t="shared" si="4"/>
        <v>0</v>
      </c>
    </row>
    <row r="36" spans="1:22" x14ac:dyDescent="0.25">
      <c r="A36" s="114" t="s">
        <v>125</v>
      </c>
      <c r="B36" s="144"/>
      <c r="C36" s="114">
        <v>4.04</v>
      </c>
      <c r="D36" s="108">
        <f t="shared" si="3"/>
        <v>0</v>
      </c>
      <c r="E36" s="107"/>
      <c r="F36" s="110"/>
      <c r="G36" s="110">
        <f t="shared" si="4"/>
        <v>0</v>
      </c>
    </row>
    <row r="37" spans="1:22" x14ac:dyDescent="0.25">
      <c r="A37" s="114" t="s">
        <v>126</v>
      </c>
      <c r="B37" s="144"/>
      <c r="C37" s="114">
        <v>4.0599999999999996</v>
      </c>
      <c r="D37" s="108">
        <f t="shared" si="3"/>
        <v>0</v>
      </c>
      <c r="E37" s="107"/>
      <c r="F37" s="110"/>
      <c r="G37" s="110">
        <f t="shared" si="4"/>
        <v>0</v>
      </c>
    </row>
    <row r="38" spans="1:22" x14ac:dyDescent="0.25">
      <c r="A38" s="114"/>
      <c r="B38" s="144"/>
      <c r="C38" s="114"/>
      <c r="D38" s="108">
        <f t="shared" si="3"/>
        <v>0</v>
      </c>
      <c r="E38" s="107"/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0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x14ac:dyDescent="0.25">
      <c r="A44" s="151" t="s">
        <v>19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5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5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5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5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5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5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5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5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5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5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5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5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5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5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5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5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5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5"/>
        <v>0</v>
      </c>
    </row>
    <row r="64" spans="1:10" x14ac:dyDescent="0.25">
      <c r="A64" s="146" t="s">
        <v>131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/>
      <c r="B69" s="172"/>
      <c r="C69" s="118"/>
      <c r="D69" s="118"/>
      <c r="E69" s="144"/>
      <c r="F69" s="110"/>
      <c r="G69" s="114">
        <f>IFERROR(TRUNC(ROUND(D69*E69,2),2),0)</f>
        <v>0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0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0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/>
      <c r="G73" s="126">
        <f>TRUNC(ROUND(G72*F73,2),2)</f>
        <v>0</v>
      </c>
    </row>
    <row r="74" spans="1:22" x14ac:dyDescent="0.25">
      <c r="A74" s="182"/>
      <c r="B74" s="183"/>
      <c r="C74" s="184" t="s">
        <v>142</v>
      </c>
      <c r="D74" s="128"/>
      <c r="E74" s="128"/>
      <c r="F74" s="186"/>
      <c r="G74" s="126">
        <f>TRUNC(ROUND(G72*F74,2),2)</f>
        <v>0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0</v>
      </c>
      <c r="U75" t="s">
        <v>144</v>
      </c>
      <c r="V75">
        <f>+TRUNC(ROUND(G29+G40+G71+G73+G74,2),2)</f>
        <v>0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view="pageBreakPreview" topLeftCell="A43" zoomScale="60" zoomScaleNormal="100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11.42578125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55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8</v>
      </c>
      <c r="F12" s="110"/>
      <c r="G12" s="111">
        <f>IFERROR(TRUNC(ROUND(D12*E12,2),2),0)</f>
        <v>34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100</v>
      </c>
      <c r="B13" s="106">
        <v>1</v>
      </c>
      <c r="C13" s="107">
        <v>0.15</v>
      </c>
      <c r="D13" s="108">
        <f t="shared" ref="D13:D16" si="0">IFERROR(ROUND(B13*C13,5),0)</f>
        <v>0.15</v>
      </c>
      <c r="E13" s="112">
        <f>+E12</f>
        <v>8</v>
      </c>
      <c r="F13" s="113"/>
      <c r="G13" s="111">
        <f t="shared" ref="G13:G16" si="1">IFERROR(TRUNC(ROUND(D13*E13,2),2),0)</f>
        <v>1.2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225</v>
      </c>
      <c r="B14" s="106">
        <v>1</v>
      </c>
      <c r="C14" s="107">
        <v>0.15</v>
      </c>
      <c r="D14" s="108">
        <f t="shared" si="0"/>
        <v>0.15</v>
      </c>
      <c r="E14" s="112">
        <f t="shared" ref="E14:E16" si="3">+E13</f>
        <v>8</v>
      </c>
      <c r="F14" s="110"/>
      <c r="G14" s="111">
        <f t="shared" si="1"/>
        <v>1.2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112</v>
      </c>
      <c r="B15" s="106">
        <v>4</v>
      </c>
      <c r="C15" s="107">
        <v>0.05</v>
      </c>
      <c r="D15" s="108">
        <f t="shared" si="0"/>
        <v>0.2</v>
      </c>
      <c r="E15" s="112">
        <f t="shared" si="3"/>
        <v>8</v>
      </c>
      <c r="F15" s="110"/>
      <c r="G15" s="111">
        <f t="shared" si="1"/>
        <v>1.6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226</v>
      </c>
      <c r="B16" s="106">
        <v>1</v>
      </c>
      <c r="C16" s="107">
        <v>0.15</v>
      </c>
      <c r="D16" s="108">
        <f t="shared" si="0"/>
        <v>0.15</v>
      </c>
      <c r="E16" s="112">
        <f t="shared" si="3"/>
        <v>8</v>
      </c>
      <c r="F16" s="110"/>
      <c r="G16" s="111">
        <f t="shared" si="1"/>
        <v>1.2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/>
      <c r="B17" s="106"/>
      <c r="C17" s="107"/>
      <c r="D17" s="108"/>
      <c r="E17" s="109"/>
      <c r="F17" s="110"/>
      <c r="G17" s="111"/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/>
      <c r="B18" s="106"/>
      <c r="C18" s="107"/>
      <c r="D18" s="108"/>
      <c r="E18" s="109"/>
      <c r="F18" s="110"/>
      <c r="G18" s="111"/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/>
      <c r="B19" s="106"/>
      <c r="C19" s="107"/>
      <c r="D19" s="108"/>
      <c r="E19" s="109"/>
      <c r="F19" s="110"/>
      <c r="G19" s="111"/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/>
      <c r="B20" s="106"/>
      <c r="C20" s="107"/>
      <c r="D20" s="108"/>
      <c r="E20" s="109"/>
      <c r="F20" s="110"/>
      <c r="G20" s="111"/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/>
      <c r="B21" s="106"/>
      <c r="C21" s="107"/>
      <c r="D21" s="108"/>
      <c r="E21" s="109"/>
      <c r="F21" s="110"/>
      <c r="G21" s="111"/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/>
      <c r="B22" s="106"/>
      <c r="C22" s="107"/>
      <c r="D22" s="108"/>
      <c r="E22" s="109"/>
      <c r="F22" s="110"/>
      <c r="G22" s="111"/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/>
      <c r="B23" s="106"/>
      <c r="C23" s="107"/>
      <c r="D23" s="108"/>
      <c r="E23" s="109"/>
      <c r="F23" s="110"/>
      <c r="G23" s="111"/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/>
      <c r="B24" s="106"/>
      <c r="C24" s="107"/>
      <c r="D24" s="108"/>
      <c r="E24" s="109"/>
      <c r="F24" s="110"/>
      <c r="G24" s="111"/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/>
      <c r="B25" s="115"/>
      <c r="C25" s="107"/>
      <c r="D25" s="108"/>
      <c r="E25" s="109"/>
      <c r="F25" s="110"/>
      <c r="G25" s="111"/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/>
      <c r="B26" s="116"/>
      <c r="C26" s="107"/>
      <c r="D26" s="108"/>
      <c r="E26" s="109"/>
      <c r="F26" s="110"/>
      <c r="G26" s="111"/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39.200000000000003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7" si="4">IFERROR(ROUND(B33*C33,5),0)</f>
        <v>4.04</v>
      </c>
      <c r="E33" s="109">
        <f>+E16</f>
        <v>8</v>
      </c>
      <c r="F33" s="110"/>
      <c r="G33" s="110">
        <f t="shared" ref="G33:G37" si="5">IFERROR(TRUNC(ROUND(D33*E33,2),2),0)</f>
        <v>32.32</v>
      </c>
    </row>
    <row r="34" spans="1:22" x14ac:dyDescent="0.25">
      <c r="A34" s="114" t="s">
        <v>123</v>
      </c>
      <c r="B34" s="144">
        <v>0</v>
      </c>
      <c r="C34" s="114">
        <v>3.65</v>
      </c>
      <c r="D34" s="108">
        <f t="shared" si="4"/>
        <v>0</v>
      </c>
      <c r="E34" s="109">
        <f>+E33</f>
        <v>8</v>
      </c>
      <c r="F34" s="110"/>
      <c r="G34" s="110">
        <f t="shared" si="5"/>
        <v>0</v>
      </c>
    </row>
    <row r="35" spans="1:22" x14ac:dyDescent="0.25">
      <c r="A35" s="114" t="s">
        <v>124</v>
      </c>
      <c r="B35" s="144">
        <v>2</v>
      </c>
      <c r="C35" s="114">
        <v>3.65</v>
      </c>
      <c r="D35" s="108">
        <f t="shared" si="4"/>
        <v>7.3</v>
      </c>
      <c r="E35" s="109">
        <f t="shared" ref="E35:E37" si="6">+E34</f>
        <v>8</v>
      </c>
      <c r="F35" s="110"/>
      <c r="G35" s="110">
        <f t="shared" si="5"/>
        <v>58.4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4"/>
        <v>0</v>
      </c>
      <c r="E36" s="109">
        <f t="shared" si="6"/>
        <v>8</v>
      </c>
      <c r="F36" s="110"/>
      <c r="G36" s="110">
        <f t="shared" si="5"/>
        <v>0</v>
      </c>
    </row>
    <row r="37" spans="1:22" x14ac:dyDescent="0.25">
      <c r="A37" s="114" t="s">
        <v>126</v>
      </c>
      <c r="B37" s="144">
        <v>1</v>
      </c>
      <c r="C37" s="114">
        <v>4.0599999999999996</v>
      </c>
      <c r="D37" s="108">
        <f t="shared" si="4"/>
        <v>4.0599999999999996</v>
      </c>
      <c r="E37" s="109">
        <f t="shared" si="6"/>
        <v>8</v>
      </c>
      <c r="F37" s="110"/>
      <c r="G37" s="110">
        <f t="shared" si="5"/>
        <v>32.479999999999997</v>
      </c>
    </row>
    <row r="38" spans="1:22" x14ac:dyDescent="0.25">
      <c r="A38" s="114"/>
      <c r="B38" s="144"/>
      <c r="C38" s="114"/>
      <c r="D38" s="108"/>
      <c r="E38" s="107"/>
      <c r="F38" s="110"/>
      <c r="G38" s="110"/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123.2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x14ac:dyDescent="0.25">
      <c r="A44" s="151" t="s">
        <v>19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7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7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7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7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7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7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7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7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7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7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7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7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7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7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7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7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7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7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7"/>
        <v>0</v>
      </c>
    </row>
    <row r="64" spans="1:10" x14ac:dyDescent="0.25">
      <c r="A64" s="146" t="s">
        <v>131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0.1</v>
      </c>
      <c r="F69" s="110"/>
      <c r="G69" s="114">
        <f>IFERROR(TRUNC(ROUND(D69*E69,2),2),0)</f>
        <v>0.1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0.1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162.5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12.19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12.19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186.88</v>
      </c>
      <c r="U75" t="s">
        <v>144</v>
      </c>
      <c r="V75">
        <f>+TRUNC(ROUND(G29+G40+G71+G73+G74,2),2)</f>
        <v>186.88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  <pageSetup paperSize="9" scale="6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16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0</v>
      </c>
      <c r="C12" s="107">
        <v>4.25</v>
      </c>
      <c r="D12" s="108">
        <f>IFERROR(ROUND(B12*C12,5),0)</f>
        <v>0</v>
      </c>
      <c r="E12" s="109">
        <v>0.738375</v>
      </c>
      <c r="F12" s="110"/>
      <c r="G12" s="111">
        <f>IFERROR(TRUNC(ROUND(D12*E12,2),2),0)</f>
        <v>0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0.738375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0.738375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0.738375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0</v>
      </c>
      <c r="C16" s="107">
        <v>0.5</v>
      </c>
      <c r="D16" s="108">
        <f t="shared" si="0"/>
        <v>0</v>
      </c>
      <c r="E16" s="109">
        <v>0.738375</v>
      </c>
      <c r="F16" s="110"/>
      <c r="G16" s="111">
        <f t="shared" si="1"/>
        <v>0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0.738375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1</v>
      </c>
      <c r="C18" s="107">
        <v>0.15</v>
      </c>
      <c r="D18" s="108">
        <f t="shared" si="0"/>
        <v>0.15</v>
      </c>
      <c r="E18" s="109">
        <v>0.738375</v>
      </c>
      <c r="F18" s="110"/>
      <c r="G18" s="111">
        <f t="shared" si="1"/>
        <v>0.11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0.738375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0.738375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0.738375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0</v>
      </c>
      <c r="C22" s="107">
        <v>0.17</v>
      </c>
      <c r="D22" s="108">
        <f t="shared" si="0"/>
        <v>0</v>
      </c>
      <c r="E22" s="109">
        <v>0.738375</v>
      </c>
      <c r="F22" s="110"/>
      <c r="G22" s="111">
        <f t="shared" si="1"/>
        <v>0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0</v>
      </c>
      <c r="C23" s="107">
        <v>0.05</v>
      </c>
      <c r="D23" s="108">
        <f t="shared" si="0"/>
        <v>0</v>
      </c>
      <c r="E23" s="109">
        <v>0.738375</v>
      </c>
      <c r="F23" s="110"/>
      <c r="G23" s="111">
        <f t="shared" si="1"/>
        <v>0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3</v>
      </c>
      <c r="C24" s="107">
        <v>0.05</v>
      </c>
      <c r="D24" s="108">
        <f t="shared" si="0"/>
        <v>0.15</v>
      </c>
      <c r="E24" s="109">
        <v>0.738375</v>
      </c>
      <c r="F24" s="110"/>
      <c r="G24" s="111">
        <f t="shared" si="1"/>
        <v>0.11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0.738375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0.738375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0.22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0.738375</v>
      </c>
      <c r="F33" s="110"/>
      <c r="G33" s="110">
        <f t="shared" ref="G33:G38" si="4">IFERROR(TRUNC(ROUND(D33*E33,2),2),0)</f>
        <v>2.98</v>
      </c>
    </row>
    <row r="34" spans="1:22" x14ac:dyDescent="0.25">
      <c r="A34" s="114" t="s">
        <v>123</v>
      </c>
      <c r="B34" s="144">
        <v>1</v>
      </c>
      <c r="C34" s="114">
        <v>3.65</v>
      </c>
      <c r="D34" s="108">
        <f t="shared" si="3"/>
        <v>3.65</v>
      </c>
      <c r="E34" s="107">
        <v>0.738375</v>
      </c>
      <c r="F34" s="110"/>
      <c r="G34" s="110">
        <f t="shared" si="4"/>
        <v>2.7</v>
      </c>
    </row>
    <row r="35" spans="1:22" x14ac:dyDescent="0.25">
      <c r="A35" s="114" t="s">
        <v>124</v>
      </c>
      <c r="B35" s="144">
        <v>1</v>
      </c>
      <c r="C35" s="114">
        <v>3.65</v>
      </c>
      <c r="D35" s="108">
        <f t="shared" si="3"/>
        <v>3.65</v>
      </c>
      <c r="E35" s="107">
        <v>0.738375</v>
      </c>
      <c r="F35" s="110"/>
      <c r="G35" s="110">
        <f t="shared" si="4"/>
        <v>2.7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0.738375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0.738375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8.3800000000000008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x14ac:dyDescent="0.25">
      <c r="A44" s="151" t="s">
        <v>148</v>
      </c>
      <c r="B44" s="152"/>
      <c r="C44" s="153" t="s">
        <v>18</v>
      </c>
      <c r="D44" s="154">
        <v>1</v>
      </c>
      <c r="E44" s="155">
        <v>472</v>
      </c>
      <c r="F44" s="156"/>
      <c r="G44" s="114">
        <f>IFERROR(TRUNC(ROUND(D44*E44,2),2),0)</f>
        <v>472</v>
      </c>
      <c r="J44" s="157"/>
    </row>
    <row r="45" spans="1:22" x14ac:dyDescent="0.25">
      <c r="A45" s="158">
        <v>0</v>
      </c>
      <c r="B45" s="159"/>
      <c r="C45" s="153">
        <v>0</v>
      </c>
      <c r="D45" s="154">
        <v>0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>
        <v>0</v>
      </c>
      <c r="B46" s="159"/>
      <c r="C46" s="161">
        <v>0</v>
      </c>
      <c r="D46" s="162">
        <v>0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>
        <v>0</v>
      </c>
      <c r="B47" s="159"/>
      <c r="C47" s="153">
        <v>0</v>
      </c>
      <c r="D47" s="154">
        <v>0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>
        <v>0</v>
      </c>
      <c r="B48" s="159"/>
      <c r="C48" s="153">
        <v>0</v>
      </c>
      <c r="D48" s="154">
        <v>0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>
        <v>0</v>
      </c>
      <c r="B64" s="127"/>
      <c r="C64" s="126">
        <v>0</v>
      </c>
      <c r="D64" s="126">
        <v>0</v>
      </c>
      <c r="E64" s="146">
        <v>0</v>
      </c>
      <c r="F64" s="147"/>
      <c r="G64" s="147">
        <f>TRUNC(ROUND(SUM(G44:G63),2),2)</f>
        <v>472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5</v>
      </c>
      <c r="F69" s="110"/>
      <c r="G69" s="114">
        <f>IFERROR(TRUNC(ROUND(D69*E69,2),2),0)</f>
        <v>5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5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485.6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36.42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36.42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558.44000000000005</v>
      </c>
      <c r="U75" t="s">
        <v>144</v>
      </c>
      <c r="V75">
        <f>+TRUNC(ROUND(G29+G40+G71+G73+G74,2),2)</f>
        <v>86.44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472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view="pageBreakPreview" topLeftCell="A11" zoomScaleNormal="100" zoomScaleSheetLayoutView="100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227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7</v>
      </c>
      <c r="F12" s="110"/>
      <c r="G12" s="111">
        <f>IFERROR(TRUNC(ROUND(D12*E12,2),2),0)</f>
        <v>29.75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100</v>
      </c>
      <c r="B13" s="106">
        <v>1</v>
      </c>
      <c r="C13" s="107">
        <v>0.15</v>
      </c>
      <c r="D13" s="108">
        <f t="shared" ref="D13:D16" si="0">IFERROR(ROUND(B13*C13,5),0)</f>
        <v>0.15</v>
      </c>
      <c r="E13" s="112">
        <f>+E12</f>
        <v>7</v>
      </c>
      <c r="F13" s="113"/>
      <c r="G13" s="111">
        <f t="shared" ref="G13:G16" si="1">IFERROR(TRUNC(ROUND(D13*E13,2),2),0)</f>
        <v>1.05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228</v>
      </c>
      <c r="B14" s="106">
        <v>1</v>
      </c>
      <c r="C14" s="107">
        <v>7.9000000000000001E-2</v>
      </c>
      <c r="D14" s="108">
        <f t="shared" si="0"/>
        <v>7.9000000000000001E-2</v>
      </c>
      <c r="E14" s="112">
        <f t="shared" ref="E14:E16" si="3">+E13</f>
        <v>7</v>
      </c>
      <c r="F14" s="110"/>
      <c r="G14" s="111">
        <f t="shared" si="1"/>
        <v>0.55000000000000004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112</v>
      </c>
      <c r="B15" s="106">
        <v>4</v>
      </c>
      <c r="C15" s="107">
        <v>0.05</v>
      </c>
      <c r="D15" s="108">
        <f t="shared" si="0"/>
        <v>0.2</v>
      </c>
      <c r="E15" s="112">
        <f t="shared" si="3"/>
        <v>7</v>
      </c>
      <c r="F15" s="110"/>
      <c r="G15" s="111">
        <f t="shared" si="1"/>
        <v>1.4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226</v>
      </c>
      <c r="B16" s="106">
        <v>1</v>
      </c>
      <c r="C16" s="107">
        <v>0.15</v>
      </c>
      <c r="D16" s="108">
        <f t="shared" si="0"/>
        <v>0.15</v>
      </c>
      <c r="E16" s="112">
        <f t="shared" si="3"/>
        <v>7</v>
      </c>
      <c r="F16" s="110"/>
      <c r="G16" s="111">
        <f t="shared" si="1"/>
        <v>1.05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/>
      <c r="B17" s="106"/>
      <c r="C17" s="107"/>
      <c r="D17" s="108"/>
      <c r="E17" s="109"/>
      <c r="F17" s="110"/>
      <c r="G17" s="111"/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/>
      <c r="B18" s="106"/>
      <c r="C18" s="107"/>
      <c r="D18" s="108"/>
      <c r="E18" s="109"/>
      <c r="F18" s="110"/>
      <c r="G18" s="111"/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/>
      <c r="B19" s="106"/>
      <c r="C19" s="107"/>
      <c r="D19" s="108"/>
      <c r="E19" s="109"/>
      <c r="F19" s="110"/>
      <c r="G19" s="111"/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/>
      <c r="B20" s="106"/>
      <c r="C20" s="107"/>
      <c r="D20" s="108"/>
      <c r="E20" s="109"/>
      <c r="F20" s="110"/>
      <c r="G20" s="111"/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/>
      <c r="B21" s="106"/>
      <c r="C21" s="107"/>
      <c r="D21" s="108"/>
      <c r="E21" s="109"/>
      <c r="F21" s="110"/>
      <c r="G21" s="111"/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/>
      <c r="B22" s="106"/>
      <c r="C22" s="107"/>
      <c r="D22" s="108"/>
      <c r="E22" s="109"/>
      <c r="F22" s="110"/>
      <c r="G22" s="111"/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/>
      <c r="B23" s="106"/>
      <c r="C23" s="107"/>
      <c r="D23" s="108"/>
      <c r="E23" s="109"/>
      <c r="F23" s="110"/>
      <c r="G23" s="111"/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/>
      <c r="B24" s="106"/>
      <c r="C24" s="107"/>
      <c r="D24" s="108"/>
      <c r="E24" s="109"/>
      <c r="F24" s="110"/>
      <c r="G24" s="111"/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/>
      <c r="B25" s="115"/>
      <c r="C25" s="107"/>
      <c r="D25" s="108"/>
      <c r="E25" s="109"/>
      <c r="F25" s="110"/>
      <c r="G25" s="111"/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/>
      <c r="B26" s="116"/>
      <c r="C26" s="107"/>
      <c r="D26" s="108"/>
      <c r="E26" s="109"/>
      <c r="F26" s="110"/>
      <c r="G26" s="111"/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33.799999999999997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7" si="4">IFERROR(ROUND(B33*C33,5),0)</f>
        <v>4.04</v>
      </c>
      <c r="E33" s="109">
        <f>+E16</f>
        <v>7</v>
      </c>
      <c r="F33" s="110"/>
      <c r="G33" s="110">
        <f t="shared" ref="G33:G37" si="5">IFERROR(TRUNC(ROUND(D33*E33,2),2),0)</f>
        <v>28.28</v>
      </c>
    </row>
    <row r="34" spans="1:22" x14ac:dyDescent="0.25">
      <c r="A34" s="114" t="s">
        <v>123</v>
      </c>
      <c r="B34" s="144">
        <v>0</v>
      </c>
      <c r="C34" s="114">
        <v>3.65</v>
      </c>
      <c r="D34" s="108">
        <f t="shared" si="4"/>
        <v>0</v>
      </c>
      <c r="E34" s="109">
        <f>+E33</f>
        <v>7</v>
      </c>
      <c r="F34" s="110"/>
      <c r="G34" s="110">
        <f t="shared" si="5"/>
        <v>0</v>
      </c>
    </row>
    <row r="35" spans="1:22" x14ac:dyDescent="0.25">
      <c r="A35" s="114" t="s">
        <v>124</v>
      </c>
      <c r="B35" s="144">
        <v>2</v>
      </c>
      <c r="C35" s="114">
        <v>3.65</v>
      </c>
      <c r="D35" s="108">
        <f t="shared" si="4"/>
        <v>7.3</v>
      </c>
      <c r="E35" s="109">
        <f t="shared" ref="E35:E37" si="6">+E34</f>
        <v>7</v>
      </c>
      <c r="F35" s="110"/>
      <c r="G35" s="110">
        <f t="shared" si="5"/>
        <v>51.1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4"/>
        <v>0</v>
      </c>
      <c r="E36" s="109">
        <f t="shared" si="6"/>
        <v>7</v>
      </c>
      <c r="F36" s="110"/>
      <c r="G36" s="110">
        <f t="shared" si="5"/>
        <v>0</v>
      </c>
    </row>
    <row r="37" spans="1:22" x14ac:dyDescent="0.25">
      <c r="A37" s="114" t="s">
        <v>126</v>
      </c>
      <c r="B37" s="144">
        <v>1</v>
      </c>
      <c r="C37" s="114">
        <v>4.0599999999999996</v>
      </c>
      <c r="D37" s="108">
        <f t="shared" si="4"/>
        <v>4.0599999999999996</v>
      </c>
      <c r="E37" s="109">
        <f t="shared" si="6"/>
        <v>7</v>
      </c>
      <c r="F37" s="110"/>
      <c r="G37" s="110">
        <f t="shared" si="5"/>
        <v>28.42</v>
      </c>
    </row>
    <row r="38" spans="1:22" x14ac:dyDescent="0.25">
      <c r="A38" s="114"/>
      <c r="B38" s="144"/>
      <c r="C38" s="114"/>
      <c r="D38" s="108"/>
      <c r="E38" s="107"/>
      <c r="F38" s="110"/>
      <c r="G38" s="110"/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107.8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x14ac:dyDescent="0.25">
      <c r="A44" s="151" t="s">
        <v>19</v>
      </c>
      <c r="B44" s="152"/>
      <c r="C44" s="153"/>
      <c r="D44" s="154"/>
      <c r="E44" s="155"/>
      <c r="F44" s="156"/>
      <c r="G44" s="114">
        <f>IFERROR(TRUNC(ROUND(D44*E44,2),2),0)</f>
        <v>0</v>
      </c>
      <c r="J44" s="157"/>
    </row>
    <row r="45" spans="1:22" x14ac:dyDescent="0.25">
      <c r="A45" s="158"/>
      <c r="B45" s="159"/>
      <c r="C45" s="153"/>
      <c r="D45" s="154"/>
      <c r="E45" s="160"/>
      <c r="F45" s="113"/>
      <c r="G45" s="114">
        <f t="shared" ref="G45:G63" si="7">IFERROR(TRUNC(ROUND(D45*E45,2),2),0)</f>
        <v>0</v>
      </c>
      <c r="J45" s="157"/>
    </row>
    <row r="46" spans="1:22" x14ac:dyDescent="0.25">
      <c r="A46" s="158"/>
      <c r="B46" s="159"/>
      <c r="C46" s="161"/>
      <c r="D46" s="162"/>
      <c r="E46" s="163"/>
      <c r="F46" s="110"/>
      <c r="G46" s="114">
        <f t="shared" si="7"/>
        <v>0</v>
      </c>
      <c r="J46" s="157"/>
    </row>
    <row r="47" spans="1:22" x14ac:dyDescent="0.25">
      <c r="A47" s="158"/>
      <c r="B47" s="159"/>
      <c r="C47" s="153"/>
      <c r="D47" s="154"/>
      <c r="E47" s="163"/>
      <c r="F47" s="110"/>
      <c r="G47" s="114">
        <f t="shared" si="7"/>
        <v>0</v>
      </c>
      <c r="J47" s="157"/>
    </row>
    <row r="48" spans="1:22" x14ac:dyDescent="0.25">
      <c r="A48" s="158"/>
      <c r="B48" s="159"/>
      <c r="C48" s="153"/>
      <c r="D48" s="154"/>
      <c r="E48" s="163"/>
      <c r="F48" s="110"/>
      <c r="G48" s="114">
        <f t="shared" si="7"/>
        <v>0</v>
      </c>
      <c r="J48" s="157"/>
    </row>
    <row r="49" spans="1:10" x14ac:dyDescent="0.25">
      <c r="A49" s="158"/>
      <c r="B49" s="159"/>
      <c r="C49" s="153"/>
      <c r="D49" s="154"/>
      <c r="E49" s="163"/>
      <c r="F49" s="110"/>
      <c r="G49" s="114">
        <f t="shared" si="7"/>
        <v>0</v>
      </c>
      <c r="J49" s="157"/>
    </row>
    <row r="50" spans="1:10" x14ac:dyDescent="0.25">
      <c r="A50" s="158"/>
      <c r="B50" s="159"/>
      <c r="C50" s="153"/>
      <c r="D50" s="154"/>
      <c r="E50" s="163"/>
      <c r="F50" s="110"/>
      <c r="G50" s="114">
        <f t="shared" si="7"/>
        <v>0</v>
      </c>
      <c r="J50" s="157"/>
    </row>
    <row r="51" spans="1:10" x14ac:dyDescent="0.25">
      <c r="A51" s="158"/>
      <c r="B51" s="159"/>
      <c r="C51" s="153"/>
      <c r="D51" s="154"/>
      <c r="E51" s="163"/>
      <c r="F51" s="110"/>
      <c r="G51" s="114">
        <f t="shared" si="7"/>
        <v>0</v>
      </c>
      <c r="J51" s="157"/>
    </row>
    <row r="52" spans="1:10" x14ac:dyDescent="0.25">
      <c r="A52" s="158"/>
      <c r="B52" s="159"/>
      <c r="C52" s="153"/>
      <c r="D52" s="154"/>
      <c r="E52" s="163"/>
      <c r="F52" s="110"/>
      <c r="G52" s="114">
        <f t="shared" si="7"/>
        <v>0</v>
      </c>
      <c r="J52" s="157"/>
    </row>
    <row r="53" spans="1:10" x14ac:dyDescent="0.25">
      <c r="A53" s="158"/>
      <c r="B53" s="159"/>
      <c r="C53" s="153"/>
      <c r="D53" s="154"/>
      <c r="E53" s="163"/>
      <c r="F53" s="110"/>
      <c r="G53" s="114">
        <f t="shared" si="7"/>
        <v>0</v>
      </c>
      <c r="J53" s="157"/>
    </row>
    <row r="54" spans="1:10" x14ac:dyDescent="0.25">
      <c r="A54" s="158"/>
      <c r="B54" s="159"/>
      <c r="C54" s="153"/>
      <c r="D54" s="154"/>
      <c r="E54" s="163"/>
      <c r="F54" s="110"/>
      <c r="G54" s="114">
        <f t="shared" si="7"/>
        <v>0</v>
      </c>
      <c r="J54" s="157"/>
    </row>
    <row r="55" spans="1:10" x14ac:dyDescent="0.25">
      <c r="A55" s="144"/>
      <c r="B55" s="107"/>
      <c r="C55" s="153"/>
      <c r="D55" s="154"/>
      <c r="E55" s="144"/>
      <c r="F55" s="110"/>
      <c r="G55" s="114">
        <f t="shared" si="7"/>
        <v>0</v>
      </c>
    </row>
    <row r="56" spans="1:10" x14ac:dyDescent="0.25">
      <c r="A56" s="158"/>
      <c r="B56" s="159"/>
      <c r="C56" s="153"/>
      <c r="D56" s="154"/>
      <c r="E56" s="163"/>
      <c r="F56" s="110"/>
      <c r="G56" s="114">
        <f t="shared" si="7"/>
        <v>0</v>
      </c>
      <c r="J56" s="157"/>
    </row>
    <row r="57" spans="1:10" x14ac:dyDescent="0.25">
      <c r="A57" s="158"/>
      <c r="B57" s="159"/>
      <c r="C57" s="153"/>
      <c r="D57" s="154"/>
      <c r="E57" s="163"/>
      <c r="F57" s="110"/>
      <c r="G57" s="114">
        <f t="shared" si="7"/>
        <v>0</v>
      </c>
      <c r="J57" s="157"/>
    </row>
    <row r="58" spans="1:10" x14ac:dyDescent="0.25">
      <c r="A58" s="158"/>
      <c r="B58" s="159"/>
      <c r="C58" s="153"/>
      <c r="D58" s="154"/>
      <c r="E58" s="163"/>
      <c r="F58" s="110"/>
      <c r="G58" s="114">
        <f t="shared" si="7"/>
        <v>0</v>
      </c>
      <c r="J58" s="157"/>
    </row>
    <row r="59" spans="1:10" x14ac:dyDescent="0.25">
      <c r="A59" s="158"/>
      <c r="B59" s="159"/>
      <c r="C59" s="153"/>
      <c r="D59" s="154"/>
      <c r="E59" s="163"/>
      <c r="F59" s="110"/>
      <c r="G59" s="114">
        <f t="shared" si="7"/>
        <v>0</v>
      </c>
      <c r="J59" s="157"/>
    </row>
    <row r="60" spans="1:10" x14ac:dyDescent="0.25">
      <c r="A60" s="158"/>
      <c r="B60" s="159"/>
      <c r="C60" s="153"/>
      <c r="D60" s="154"/>
      <c r="E60" s="163"/>
      <c r="F60" s="110"/>
      <c r="G60" s="114">
        <f t="shared" si="7"/>
        <v>0</v>
      </c>
      <c r="J60" s="157"/>
    </row>
    <row r="61" spans="1:10" x14ac:dyDescent="0.25">
      <c r="A61" s="144"/>
      <c r="B61" s="107"/>
      <c r="C61" s="114"/>
      <c r="D61" s="114"/>
      <c r="E61" s="144"/>
      <c r="F61" s="110"/>
      <c r="G61" s="114">
        <f t="shared" si="7"/>
        <v>0</v>
      </c>
    </row>
    <row r="62" spans="1:10" x14ac:dyDescent="0.25">
      <c r="A62" s="144"/>
      <c r="B62" s="107"/>
      <c r="C62" s="114"/>
      <c r="D62" s="114"/>
      <c r="E62" s="144"/>
      <c r="F62" s="110"/>
      <c r="G62" s="114">
        <f t="shared" si="7"/>
        <v>0</v>
      </c>
    </row>
    <row r="63" spans="1:10" x14ac:dyDescent="0.25">
      <c r="A63" s="164"/>
      <c r="B63" s="122"/>
      <c r="C63" s="121"/>
      <c r="D63" s="121"/>
      <c r="E63" s="164"/>
      <c r="F63" s="124"/>
      <c r="G63" s="114">
        <f t="shared" si="7"/>
        <v>0</v>
      </c>
    </row>
    <row r="64" spans="1:10" x14ac:dyDescent="0.25">
      <c r="A64" s="146" t="s">
        <v>131</v>
      </c>
      <c r="B64" s="127"/>
      <c r="C64" s="126"/>
      <c r="D64" s="126"/>
      <c r="E64" s="146"/>
      <c r="F64" s="147"/>
      <c r="G64" s="147">
        <f>TRUNC(ROUND(SUM(G44:G63),2),2)</f>
        <v>0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0.1</v>
      </c>
      <c r="F69" s="110"/>
      <c r="G69" s="114">
        <f>IFERROR(TRUNC(ROUND(D69*E69,2),2),0)</f>
        <v>0.1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0.1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141.69999999999999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10.63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10.63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162.96</v>
      </c>
      <c r="U75" t="s">
        <v>144</v>
      </c>
      <c r="V75">
        <f>+TRUNC(ROUND(G29+G40+G71+G73+G74,2),2)</f>
        <v>162.96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0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  <pageSetup paperSize="9" scale="6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17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0</v>
      </c>
      <c r="C12" s="107">
        <v>4.25</v>
      </c>
      <c r="D12" s="108">
        <f>IFERROR(ROUND(B12*C12,5),0)</f>
        <v>0</v>
      </c>
      <c r="E12" s="109">
        <v>5.5132000000000003</v>
      </c>
      <c r="F12" s="110"/>
      <c r="G12" s="111">
        <f>IFERROR(TRUNC(ROUND(D12*E12,2),2),0)</f>
        <v>0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5.5132000000000003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5.5132000000000003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5.5132000000000003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0</v>
      </c>
      <c r="C16" s="107">
        <v>0.5</v>
      </c>
      <c r="D16" s="108">
        <f t="shared" si="0"/>
        <v>0</v>
      </c>
      <c r="E16" s="109">
        <v>5.5132000000000003</v>
      </c>
      <c r="F16" s="110"/>
      <c r="G16" s="111">
        <f t="shared" si="1"/>
        <v>0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5.5132000000000003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1</v>
      </c>
      <c r="C18" s="107">
        <v>0.15</v>
      </c>
      <c r="D18" s="108">
        <f t="shared" si="0"/>
        <v>0.15</v>
      </c>
      <c r="E18" s="109">
        <v>5.5132000000000003</v>
      </c>
      <c r="F18" s="110"/>
      <c r="G18" s="111">
        <f t="shared" si="1"/>
        <v>0.83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5.5132000000000003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5.5132000000000003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0</v>
      </c>
      <c r="C21" s="107">
        <v>0.2</v>
      </c>
      <c r="D21" s="108">
        <f t="shared" si="0"/>
        <v>0</v>
      </c>
      <c r="E21" s="109">
        <v>5.5132000000000003</v>
      </c>
      <c r="F21" s="110"/>
      <c r="G21" s="111">
        <f t="shared" si="1"/>
        <v>0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0</v>
      </c>
      <c r="C22" s="107">
        <v>0.17</v>
      </c>
      <c r="D22" s="108">
        <f t="shared" si="0"/>
        <v>0</v>
      </c>
      <c r="E22" s="109">
        <v>5.5132000000000003</v>
      </c>
      <c r="F22" s="110"/>
      <c r="G22" s="111">
        <f t="shared" si="1"/>
        <v>0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0</v>
      </c>
      <c r="C23" s="107">
        <v>0.05</v>
      </c>
      <c r="D23" s="108">
        <f t="shared" si="0"/>
        <v>0</v>
      </c>
      <c r="E23" s="109">
        <v>5.5132000000000003</v>
      </c>
      <c r="F23" s="110"/>
      <c r="G23" s="111">
        <f t="shared" si="1"/>
        <v>0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4</v>
      </c>
      <c r="C24" s="107">
        <v>0.05</v>
      </c>
      <c r="D24" s="108">
        <f t="shared" si="0"/>
        <v>0.2</v>
      </c>
      <c r="E24" s="109">
        <v>5.5132000000000003</v>
      </c>
      <c r="F24" s="110"/>
      <c r="G24" s="111">
        <f t="shared" si="1"/>
        <v>1.1000000000000001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5.5132000000000003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5.5132000000000003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1.93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5.5132000000000003</v>
      </c>
      <c r="F33" s="110"/>
      <c r="G33" s="110">
        <f t="shared" ref="G33:G38" si="4">IFERROR(TRUNC(ROUND(D33*E33,2),2),0)</f>
        <v>22.27</v>
      </c>
    </row>
    <row r="34" spans="1:22" x14ac:dyDescent="0.25">
      <c r="A34" s="114" t="s">
        <v>123</v>
      </c>
      <c r="B34" s="144">
        <v>1</v>
      </c>
      <c r="C34" s="114">
        <v>3.65</v>
      </c>
      <c r="D34" s="108">
        <f t="shared" si="3"/>
        <v>3.65</v>
      </c>
      <c r="E34" s="107">
        <v>5.5132000000000003</v>
      </c>
      <c r="F34" s="110"/>
      <c r="G34" s="110">
        <f t="shared" si="4"/>
        <v>20.12</v>
      </c>
    </row>
    <row r="35" spans="1:22" x14ac:dyDescent="0.25">
      <c r="A35" s="114" t="s">
        <v>124</v>
      </c>
      <c r="B35" s="144">
        <v>2</v>
      </c>
      <c r="C35" s="114">
        <v>3.65</v>
      </c>
      <c r="D35" s="108">
        <f t="shared" si="3"/>
        <v>7.3</v>
      </c>
      <c r="E35" s="107">
        <v>5.5132000000000003</v>
      </c>
      <c r="F35" s="110"/>
      <c r="G35" s="110">
        <f t="shared" si="4"/>
        <v>40.25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5.5132000000000003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5.5132000000000003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82.64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x14ac:dyDescent="0.25">
      <c r="A44" s="151" t="s">
        <v>148</v>
      </c>
      <c r="B44" s="152"/>
      <c r="C44" s="153" t="s">
        <v>18</v>
      </c>
      <c r="D44" s="154">
        <v>1</v>
      </c>
      <c r="E44" s="155">
        <v>472</v>
      </c>
      <c r="F44" s="156"/>
      <c r="G44" s="114">
        <f>IFERROR(TRUNC(ROUND(D44*E44,2),2),0)</f>
        <v>472</v>
      </c>
      <c r="J44" s="157"/>
    </row>
    <row r="45" spans="1:22" x14ac:dyDescent="0.25">
      <c r="A45" s="158">
        <v>0</v>
      </c>
      <c r="B45" s="159"/>
      <c r="C45" s="153">
        <v>0</v>
      </c>
      <c r="D45" s="154">
        <v>0</v>
      </c>
      <c r="E45" s="160">
        <v>0</v>
      </c>
      <c r="F45" s="113"/>
      <c r="G45" s="114">
        <f t="shared" ref="G45:G63" si="5">IFERROR(TRUNC(ROUND(D45*E45,2),2),0)</f>
        <v>0</v>
      </c>
      <c r="J45" s="157"/>
    </row>
    <row r="46" spans="1:22" x14ac:dyDescent="0.25">
      <c r="A46" s="158">
        <v>0</v>
      </c>
      <c r="B46" s="159"/>
      <c r="C46" s="161">
        <v>0</v>
      </c>
      <c r="D46" s="162">
        <v>0</v>
      </c>
      <c r="E46" s="163">
        <v>0</v>
      </c>
      <c r="F46" s="110"/>
      <c r="G46" s="114">
        <f t="shared" si="5"/>
        <v>0</v>
      </c>
      <c r="J46" s="157"/>
    </row>
    <row r="47" spans="1:22" x14ac:dyDescent="0.25">
      <c r="A47" s="158">
        <v>0</v>
      </c>
      <c r="B47" s="159"/>
      <c r="C47" s="153">
        <v>0</v>
      </c>
      <c r="D47" s="154">
        <v>0</v>
      </c>
      <c r="E47" s="163">
        <v>0</v>
      </c>
      <c r="F47" s="110"/>
      <c r="G47" s="114">
        <f t="shared" si="5"/>
        <v>0</v>
      </c>
      <c r="J47" s="157"/>
    </row>
    <row r="48" spans="1:22" x14ac:dyDescent="0.25">
      <c r="A48" s="158">
        <v>0</v>
      </c>
      <c r="B48" s="159"/>
      <c r="C48" s="153">
        <v>0</v>
      </c>
      <c r="D48" s="154">
        <v>0</v>
      </c>
      <c r="E48" s="163">
        <v>0</v>
      </c>
      <c r="F48" s="110"/>
      <c r="G48" s="114">
        <f t="shared" si="5"/>
        <v>0</v>
      </c>
      <c r="J48" s="157"/>
    </row>
    <row r="49" spans="1:10" x14ac:dyDescent="0.25">
      <c r="A49" s="158">
        <v>0</v>
      </c>
      <c r="B49" s="159"/>
      <c r="C49" s="153">
        <v>0</v>
      </c>
      <c r="D49" s="154">
        <v>0</v>
      </c>
      <c r="E49" s="163">
        <v>0</v>
      </c>
      <c r="F49" s="110"/>
      <c r="G49" s="114">
        <f t="shared" si="5"/>
        <v>0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>
        <v>0</v>
      </c>
      <c r="B55" s="107"/>
      <c r="C55" s="153">
        <v>0</v>
      </c>
      <c r="D55" s="154">
        <v>0</v>
      </c>
      <c r="E55" s="144">
        <v>0</v>
      </c>
      <c r="F55" s="110"/>
      <c r="G55" s="114">
        <f t="shared" si="5"/>
        <v>0</v>
      </c>
    </row>
    <row r="56" spans="1:10" x14ac:dyDescent="0.25">
      <c r="A56" s="158">
        <v>0</v>
      </c>
      <c r="B56" s="159"/>
      <c r="C56" s="153">
        <v>0</v>
      </c>
      <c r="D56" s="154">
        <v>0</v>
      </c>
      <c r="E56" s="163">
        <v>0</v>
      </c>
      <c r="F56" s="110"/>
      <c r="G56" s="114">
        <f t="shared" si="5"/>
        <v>0</v>
      </c>
      <c r="J56" s="157"/>
    </row>
    <row r="57" spans="1:10" x14ac:dyDescent="0.25">
      <c r="A57" s="158">
        <v>0</v>
      </c>
      <c r="B57" s="159"/>
      <c r="C57" s="153">
        <v>0</v>
      </c>
      <c r="D57" s="154">
        <v>0</v>
      </c>
      <c r="E57" s="163">
        <v>0</v>
      </c>
      <c r="F57" s="110"/>
      <c r="G57" s="114">
        <f t="shared" si="5"/>
        <v>0</v>
      </c>
      <c r="J57" s="157"/>
    </row>
    <row r="58" spans="1:10" x14ac:dyDescent="0.25">
      <c r="A58" s="158">
        <v>0</v>
      </c>
      <c r="B58" s="159"/>
      <c r="C58" s="153">
        <v>0</v>
      </c>
      <c r="D58" s="154">
        <v>0</v>
      </c>
      <c r="E58" s="163">
        <v>0</v>
      </c>
      <c r="F58" s="110"/>
      <c r="G58" s="114">
        <f t="shared" si="5"/>
        <v>0</v>
      </c>
      <c r="J58" s="157"/>
    </row>
    <row r="59" spans="1:10" x14ac:dyDescent="0.25">
      <c r="A59" s="158">
        <v>0</v>
      </c>
      <c r="B59" s="159"/>
      <c r="C59" s="153">
        <v>0</v>
      </c>
      <c r="D59" s="154">
        <v>0</v>
      </c>
      <c r="E59" s="163">
        <v>0</v>
      </c>
      <c r="F59" s="110"/>
      <c r="G59" s="114">
        <f t="shared" si="5"/>
        <v>0</v>
      </c>
      <c r="J59" s="157"/>
    </row>
    <row r="60" spans="1:10" x14ac:dyDescent="0.25">
      <c r="A60" s="158">
        <v>0</v>
      </c>
      <c r="B60" s="159"/>
      <c r="C60" s="153">
        <v>0</v>
      </c>
      <c r="D60" s="154">
        <v>0</v>
      </c>
      <c r="E60" s="163">
        <v>0</v>
      </c>
      <c r="F60" s="110"/>
      <c r="G60" s="114">
        <f t="shared" si="5"/>
        <v>0</v>
      </c>
      <c r="J60" s="157"/>
    </row>
    <row r="61" spans="1:10" x14ac:dyDescent="0.25">
      <c r="A61" s="144">
        <v>0</v>
      </c>
      <c r="B61" s="107"/>
      <c r="C61" s="114">
        <v>0</v>
      </c>
      <c r="D61" s="114">
        <v>0</v>
      </c>
      <c r="E61" s="144">
        <v>0</v>
      </c>
      <c r="F61" s="110"/>
      <c r="G61" s="114">
        <f t="shared" si="5"/>
        <v>0</v>
      </c>
    </row>
    <row r="62" spans="1:10" x14ac:dyDescent="0.25">
      <c r="A62" s="144">
        <v>0</v>
      </c>
      <c r="B62" s="107"/>
      <c r="C62" s="114">
        <v>0</v>
      </c>
      <c r="D62" s="114">
        <v>0</v>
      </c>
      <c r="E62" s="144">
        <v>0</v>
      </c>
      <c r="F62" s="110"/>
      <c r="G62" s="114">
        <f t="shared" si="5"/>
        <v>0</v>
      </c>
    </row>
    <row r="63" spans="1:10" x14ac:dyDescent="0.25">
      <c r="A63" s="164">
        <v>0</v>
      </c>
      <c r="B63" s="122"/>
      <c r="C63" s="121">
        <v>0</v>
      </c>
      <c r="D63" s="121">
        <v>0</v>
      </c>
      <c r="E63" s="164">
        <v>0</v>
      </c>
      <c r="F63" s="124"/>
      <c r="G63" s="114">
        <f t="shared" si="5"/>
        <v>0</v>
      </c>
    </row>
    <row r="64" spans="1:10" x14ac:dyDescent="0.25">
      <c r="A64" s="146">
        <v>0</v>
      </c>
      <c r="B64" s="127"/>
      <c r="C64" s="126">
        <v>0</v>
      </c>
      <c r="D64" s="126">
        <v>0</v>
      </c>
      <c r="E64" s="146">
        <v>0</v>
      </c>
      <c r="F64" s="147"/>
      <c r="G64" s="147">
        <f>TRUNC(ROUND(SUM(G44:G63),2),2)</f>
        <v>472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5</v>
      </c>
      <c r="F69" s="110"/>
      <c r="G69" s="114">
        <f>IFERROR(TRUNC(ROUND(D69*E69,2),2),0)</f>
        <v>5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5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561.57000000000005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42.12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42.12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645.80999999999995</v>
      </c>
      <c r="U75" t="s">
        <v>144</v>
      </c>
      <c r="V75">
        <f>+TRUNC(ROUND(G29+G40+G71+G73+G74,2),2)</f>
        <v>173.81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472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21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3.5146649999999999</v>
      </c>
      <c r="F12" s="110"/>
      <c r="G12" s="111">
        <f>IFERROR(TRUNC(ROUND(D12*E12,2),2),0)</f>
        <v>14.94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3.5146649999999999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3.5146649999999999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3.5146649999999999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1</v>
      </c>
      <c r="C16" s="107">
        <v>0.5</v>
      </c>
      <c r="D16" s="108">
        <f t="shared" si="0"/>
        <v>0.5</v>
      </c>
      <c r="E16" s="109">
        <v>3.5146649999999999</v>
      </c>
      <c r="F16" s="110"/>
      <c r="G16" s="111">
        <f t="shared" si="1"/>
        <v>1.76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3.5146649999999999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1</v>
      </c>
      <c r="C18" s="107">
        <v>0.15</v>
      </c>
      <c r="D18" s="108">
        <f t="shared" si="0"/>
        <v>0.15</v>
      </c>
      <c r="E18" s="109">
        <v>3.5146649999999999</v>
      </c>
      <c r="F18" s="110"/>
      <c r="G18" s="111">
        <f t="shared" si="1"/>
        <v>0.53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3.5146649999999999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3.5146649999999999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1</v>
      </c>
      <c r="C21" s="107">
        <v>0.2</v>
      </c>
      <c r="D21" s="108">
        <f t="shared" si="0"/>
        <v>0.2</v>
      </c>
      <c r="E21" s="109">
        <v>3.5146649999999999</v>
      </c>
      <c r="F21" s="110"/>
      <c r="G21" s="111">
        <f t="shared" si="1"/>
        <v>0.7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1</v>
      </c>
      <c r="C22" s="107">
        <v>0.17</v>
      </c>
      <c r="D22" s="108">
        <f t="shared" si="0"/>
        <v>0.17</v>
      </c>
      <c r="E22" s="109">
        <v>3.5146649999999999</v>
      </c>
      <c r="F22" s="110"/>
      <c r="G22" s="111">
        <f t="shared" si="1"/>
        <v>0.6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1</v>
      </c>
      <c r="C23" s="107">
        <v>0.05</v>
      </c>
      <c r="D23" s="108">
        <f t="shared" si="0"/>
        <v>0.05</v>
      </c>
      <c r="E23" s="109">
        <v>3.5146649999999999</v>
      </c>
      <c r="F23" s="110"/>
      <c r="G23" s="111">
        <f t="shared" si="1"/>
        <v>0.18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3</v>
      </c>
      <c r="C24" s="107">
        <v>0.05</v>
      </c>
      <c r="D24" s="108">
        <f t="shared" si="0"/>
        <v>0.15</v>
      </c>
      <c r="E24" s="109">
        <v>3.5146649999999999</v>
      </c>
      <c r="F24" s="110"/>
      <c r="G24" s="111">
        <f t="shared" si="1"/>
        <v>0.53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3.5146649999999999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3.5146649999999999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19.239999999999998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3.5146649999999999</v>
      </c>
      <c r="F33" s="110"/>
      <c r="G33" s="110">
        <f t="shared" ref="G33:G38" si="4">IFERROR(TRUNC(ROUND(D33*E33,2),2),0)</f>
        <v>14.2</v>
      </c>
    </row>
    <row r="34" spans="1:22" x14ac:dyDescent="0.25">
      <c r="A34" s="114" t="s">
        <v>123</v>
      </c>
      <c r="B34" s="144">
        <v>1</v>
      </c>
      <c r="C34" s="114">
        <v>3.65</v>
      </c>
      <c r="D34" s="108">
        <f t="shared" si="3"/>
        <v>3.65</v>
      </c>
      <c r="E34" s="107">
        <v>3.5146649999999999</v>
      </c>
      <c r="F34" s="110"/>
      <c r="G34" s="110">
        <f t="shared" si="4"/>
        <v>12.83</v>
      </c>
    </row>
    <row r="35" spans="1:22" x14ac:dyDescent="0.25">
      <c r="A35" s="114" t="s">
        <v>124</v>
      </c>
      <c r="B35" s="144">
        <v>1</v>
      </c>
      <c r="C35" s="114">
        <v>3.65</v>
      </c>
      <c r="D35" s="108">
        <f t="shared" si="3"/>
        <v>3.65</v>
      </c>
      <c r="E35" s="107">
        <v>3.5146649999999999</v>
      </c>
      <c r="F35" s="110"/>
      <c r="G35" s="110">
        <f t="shared" si="4"/>
        <v>12.83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3.5146649999999999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3.5146649999999999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39.86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ht="25.5" x14ac:dyDescent="0.25">
      <c r="A44" s="151" t="s">
        <v>149</v>
      </c>
      <c r="B44" s="152"/>
      <c r="C44" s="153" t="s">
        <v>150</v>
      </c>
      <c r="D44" s="154">
        <v>1</v>
      </c>
      <c r="E44" s="155">
        <v>8.3699999999999992</v>
      </c>
      <c r="F44" s="156"/>
      <c r="G44" s="114">
        <f>IFERROR(TRUNC(ROUND(D44*E44,2),2),0)</f>
        <v>8.3699999999999992</v>
      </c>
      <c r="J44" s="157"/>
    </row>
    <row r="45" spans="1:22" ht="25.5" x14ac:dyDescent="0.25">
      <c r="A45" s="158" t="s">
        <v>151</v>
      </c>
      <c r="B45" s="159"/>
      <c r="C45" s="153" t="s">
        <v>18</v>
      </c>
      <c r="D45" s="154">
        <v>4</v>
      </c>
      <c r="E45" s="160">
        <v>3.18</v>
      </c>
      <c r="F45" s="113"/>
      <c r="G45" s="114">
        <f t="shared" ref="G45:G63" si="5">IFERROR(TRUNC(ROUND(D45*E45,2),2),0)</f>
        <v>12.72</v>
      </c>
      <c r="J45" s="157"/>
    </row>
    <row r="46" spans="1:22" ht="25.5" x14ac:dyDescent="0.25">
      <c r="A46" s="158" t="s">
        <v>152</v>
      </c>
      <c r="B46" s="159"/>
      <c r="C46" s="161" t="s">
        <v>18</v>
      </c>
      <c r="D46" s="162">
        <v>1</v>
      </c>
      <c r="E46" s="163">
        <v>4.58</v>
      </c>
      <c r="F46" s="110"/>
      <c r="G46" s="114">
        <f t="shared" si="5"/>
        <v>4.58</v>
      </c>
      <c r="J46" s="157"/>
    </row>
    <row r="47" spans="1:22" x14ac:dyDescent="0.25">
      <c r="A47" s="158" t="s">
        <v>153</v>
      </c>
      <c r="B47" s="159"/>
      <c r="C47" s="153" t="s">
        <v>18</v>
      </c>
      <c r="D47" s="154">
        <v>1</v>
      </c>
      <c r="E47" s="163">
        <v>1.03</v>
      </c>
      <c r="F47" s="110"/>
      <c r="G47" s="114">
        <f t="shared" si="5"/>
        <v>1.03</v>
      </c>
      <c r="J47" s="157"/>
    </row>
    <row r="48" spans="1:22" ht="25.5" x14ac:dyDescent="0.25">
      <c r="A48" s="158" t="s">
        <v>154</v>
      </c>
      <c r="B48" s="159"/>
      <c r="C48" s="153" t="s">
        <v>38</v>
      </c>
      <c r="D48" s="154">
        <v>25</v>
      </c>
      <c r="E48" s="163">
        <v>0.8</v>
      </c>
      <c r="F48" s="110"/>
      <c r="G48" s="114">
        <f t="shared" si="5"/>
        <v>20</v>
      </c>
      <c r="J48" s="157"/>
    </row>
    <row r="49" spans="1:10" x14ac:dyDescent="0.25">
      <c r="A49" s="158" t="s">
        <v>155</v>
      </c>
      <c r="B49" s="159"/>
      <c r="C49" s="153" t="s">
        <v>150</v>
      </c>
      <c r="D49" s="154">
        <v>2</v>
      </c>
      <c r="E49" s="163">
        <v>0.42</v>
      </c>
      <c r="F49" s="110"/>
      <c r="G49" s="114">
        <f t="shared" si="5"/>
        <v>0.84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 t="s">
        <v>156</v>
      </c>
      <c r="B54" s="159"/>
      <c r="C54" s="153" t="s">
        <v>156</v>
      </c>
      <c r="D54" s="154" t="s">
        <v>156</v>
      </c>
      <c r="E54" s="163" t="s">
        <v>156</v>
      </c>
      <c r="F54" s="110"/>
      <c r="G54" s="114">
        <f t="shared" si="5"/>
        <v>0</v>
      </c>
      <c r="J54" s="157"/>
    </row>
    <row r="55" spans="1:10" x14ac:dyDescent="0.25">
      <c r="A55" s="144" t="s">
        <v>156</v>
      </c>
      <c r="B55" s="107"/>
      <c r="C55" s="153" t="s">
        <v>156</v>
      </c>
      <c r="D55" s="154" t="s">
        <v>156</v>
      </c>
      <c r="E55" s="144" t="s">
        <v>156</v>
      </c>
      <c r="F55" s="110"/>
      <c r="G55" s="114">
        <f t="shared" si="5"/>
        <v>0</v>
      </c>
    </row>
    <row r="56" spans="1:10" x14ac:dyDescent="0.25">
      <c r="A56" s="158" t="s">
        <v>156</v>
      </c>
      <c r="B56" s="159"/>
      <c r="C56" s="153" t="s">
        <v>156</v>
      </c>
      <c r="D56" s="154" t="s">
        <v>156</v>
      </c>
      <c r="E56" s="163" t="s">
        <v>156</v>
      </c>
      <c r="F56" s="110"/>
      <c r="G56" s="114">
        <f t="shared" si="5"/>
        <v>0</v>
      </c>
      <c r="J56" s="157"/>
    </row>
    <row r="57" spans="1:10" x14ac:dyDescent="0.25">
      <c r="A57" s="158" t="s">
        <v>156</v>
      </c>
      <c r="B57" s="159"/>
      <c r="C57" s="153" t="s">
        <v>156</v>
      </c>
      <c r="D57" s="154" t="s">
        <v>156</v>
      </c>
      <c r="E57" s="163" t="s">
        <v>156</v>
      </c>
      <c r="F57" s="110"/>
      <c r="G57" s="114">
        <f t="shared" si="5"/>
        <v>0</v>
      </c>
      <c r="J57" s="157"/>
    </row>
    <row r="58" spans="1:10" x14ac:dyDescent="0.25">
      <c r="A58" s="158" t="s">
        <v>156</v>
      </c>
      <c r="B58" s="159"/>
      <c r="C58" s="153" t="s">
        <v>156</v>
      </c>
      <c r="D58" s="154" t="s">
        <v>156</v>
      </c>
      <c r="E58" s="163" t="s">
        <v>156</v>
      </c>
      <c r="F58" s="110"/>
      <c r="G58" s="114">
        <f t="shared" si="5"/>
        <v>0</v>
      </c>
      <c r="J58" s="157"/>
    </row>
    <row r="59" spans="1:10" x14ac:dyDescent="0.25">
      <c r="A59" s="158" t="s">
        <v>156</v>
      </c>
      <c r="B59" s="159"/>
      <c r="C59" s="153" t="s">
        <v>156</v>
      </c>
      <c r="D59" s="154" t="s">
        <v>156</v>
      </c>
      <c r="E59" s="163" t="s">
        <v>156</v>
      </c>
      <c r="F59" s="110"/>
      <c r="G59" s="114">
        <f t="shared" si="5"/>
        <v>0</v>
      </c>
      <c r="J59" s="157"/>
    </row>
    <row r="60" spans="1:10" x14ac:dyDescent="0.25">
      <c r="A60" s="158" t="s">
        <v>156</v>
      </c>
      <c r="B60" s="159"/>
      <c r="C60" s="153" t="s">
        <v>156</v>
      </c>
      <c r="D60" s="154" t="s">
        <v>156</v>
      </c>
      <c r="E60" s="163" t="s">
        <v>156</v>
      </c>
      <c r="F60" s="110"/>
      <c r="G60" s="114">
        <f t="shared" si="5"/>
        <v>0</v>
      </c>
      <c r="J60" s="157"/>
    </row>
    <row r="61" spans="1:10" x14ac:dyDescent="0.25">
      <c r="A61" s="144" t="s">
        <v>156</v>
      </c>
      <c r="B61" s="107"/>
      <c r="C61" s="114" t="s">
        <v>156</v>
      </c>
      <c r="D61" s="114" t="s">
        <v>156</v>
      </c>
      <c r="E61" s="144" t="s">
        <v>156</v>
      </c>
      <c r="F61" s="110"/>
      <c r="G61" s="114">
        <f t="shared" si="5"/>
        <v>0</v>
      </c>
    </row>
    <row r="62" spans="1:10" x14ac:dyDescent="0.25">
      <c r="A62" s="144" t="s">
        <v>156</v>
      </c>
      <c r="B62" s="107"/>
      <c r="C62" s="114" t="s">
        <v>156</v>
      </c>
      <c r="D62" s="114" t="s">
        <v>156</v>
      </c>
      <c r="E62" s="144" t="s">
        <v>156</v>
      </c>
      <c r="F62" s="110"/>
      <c r="G62" s="114">
        <f t="shared" si="5"/>
        <v>0</v>
      </c>
    </row>
    <row r="63" spans="1:10" x14ac:dyDescent="0.25">
      <c r="A63" s="164" t="s">
        <v>156</v>
      </c>
      <c r="B63" s="122"/>
      <c r="C63" s="121" t="s">
        <v>156</v>
      </c>
      <c r="D63" s="121" t="s">
        <v>156</v>
      </c>
      <c r="E63" s="164" t="s">
        <v>156</v>
      </c>
      <c r="F63" s="124"/>
      <c r="G63" s="114">
        <f t="shared" si="5"/>
        <v>0</v>
      </c>
    </row>
    <row r="64" spans="1:10" x14ac:dyDescent="0.25">
      <c r="A64" s="146" t="s">
        <v>156</v>
      </c>
      <c r="B64" s="127"/>
      <c r="C64" s="126" t="s">
        <v>156</v>
      </c>
      <c r="D64" s="126" t="s">
        <v>156</v>
      </c>
      <c r="E64" s="146" t="s">
        <v>156</v>
      </c>
      <c r="F64" s="147"/>
      <c r="G64" s="147">
        <f>TRUNC(ROUND(SUM(G44:G63),2),2)</f>
        <v>47.54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15</v>
      </c>
      <c r="F69" s="110"/>
      <c r="G69" s="114">
        <f>IFERROR(TRUNC(ROUND(D69*E69,2),2),0)</f>
        <v>15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15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121.64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9.1199999999999992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9.1199999999999992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139.88</v>
      </c>
      <c r="U75" t="s">
        <v>144</v>
      </c>
      <c r="V75">
        <f>+TRUNC(ROUND(G29+G40+G71+G73+G74,2),2)</f>
        <v>92.34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47.54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22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4.5286999999999997</v>
      </c>
      <c r="F12" s="110"/>
      <c r="G12" s="111">
        <f>IFERROR(TRUNC(ROUND(D12*E12,2),2),0)</f>
        <v>19.25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4.5286999999999997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4.5286999999999997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4.5286999999999997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1</v>
      </c>
      <c r="C16" s="107">
        <v>0.5</v>
      </c>
      <c r="D16" s="108">
        <f t="shared" si="0"/>
        <v>0.5</v>
      </c>
      <c r="E16" s="109">
        <v>4.5286999999999997</v>
      </c>
      <c r="F16" s="110"/>
      <c r="G16" s="111">
        <f t="shared" si="1"/>
        <v>2.2599999999999998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4.5286999999999997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1</v>
      </c>
      <c r="C18" s="107">
        <v>0.15</v>
      </c>
      <c r="D18" s="108">
        <f t="shared" si="0"/>
        <v>0.15</v>
      </c>
      <c r="E18" s="109">
        <v>4.5286999999999997</v>
      </c>
      <c r="F18" s="110"/>
      <c r="G18" s="111">
        <f t="shared" si="1"/>
        <v>0.68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4.5286999999999997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4.5286999999999997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1</v>
      </c>
      <c r="C21" s="107">
        <v>0.2</v>
      </c>
      <c r="D21" s="108">
        <f t="shared" si="0"/>
        <v>0.2</v>
      </c>
      <c r="E21" s="109">
        <v>4.5286999999999997</v>
      </c>
      <c r="F21" s="110"/>
      <c r="G21" s="111">
        <f t="shared" si="1"/>
        <v>0.91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1</v>
      </c>
      <c r="C22" s="107">
        <v>0.17</v>
      </c>
      <c r="D22" s="108">
        <f t="shared" si="0"/>
        <v>0.17</v>
      </c>
      <c r="E22" s="109">
        <v>4.5286999999999997</v>
      </c>
      <c r="F22" s="110"/>
      <c r="G22" s="111">
        <f t="shared" si="1"/>
        <v>0.77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1</v>
      </c>
      <c r="C23" s="107">
        <v>0.05</v>
      </c>
      <c r="D23" s="108">
        <f t="shared" si="0"/>
        <v>0.05</v>
      </c>
      <c r="E23" s="109">
        <v>4.5286999999999997</v>
      </c>
      <c r="F23" s="110"/>
      <c r="G23" s="111">
        <f t="shared" si="1"/>
        <v>0.23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3</v>
      </c>
      <c r="C24" s="107">
        <v>0.05</v>
      </c>
      <c r="D24" s="108">
        <f t="shared" si="0"/>
        <v>0.15</v>
      </c>
      <c r="E24" s="109">
        <v>4.5286999999999997</v>
      </c>
      <c r="F24" s="110"/>
      <c r="G24" s="111">
        <f t="shared" si="1"/>
        <v>0.68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4.5286999999999997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4.5286999999999997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24.78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4.5286999999999997</v>
      </c>
      <c r="F33" s="110"/>
      <c r="G33" s="110">
        <f t="shared" ref="G33:G38" si="4">IFERROR(TRUNC(ROUND(D33*E33,2),2),0)</f>
        <v>18.3</v>
      </c>
    </row>
    <row r="34" spans="1:22" x14ac:dyDescent="0.25">
      <c r="A34" s="114" t="s">
        <v>123</v>
      </c>
      <c r="B34" s="144">
        <v>1</v>
      </c>
      <c r="C34" s="114">
        <v>3.65</v>
      </c>
      <c r="D34" s="108">
        <f t="shared" si="3"/>
        <v>3.65</v>
      </c>
      <c r="E34" s="107">
        <v>4.5286999999999997</v>
      </c>
      <c r="F34" s="110"/>
      <c r="G34" s="110">
        <f t="shared" si="4"/>
        <v>16.53</v>
      </c>
    </row>
    <row r="35" spans="1:22" x14ac:dyDescent="0.25">
      <c r="A35" s="114" t="s">
        <v>124</v>
      </c>
      <c r="B35" s="144">
        <v>1</v>
      </c>
      <c r="C35" s="114">
        <v>3.65</v>
      </c>
      <c r="D35" s="108">
        <f t="shared" si="3"/>
        <v>3.65</v>
      </c>
      <c r="E35" s="107">
        <v>4.5286999999999997</v>
      </c>
      <c r="F35" s="110"/>
      <c r="G35" s="110">
        <f t="shared" si="4"/>
        <v>16.53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4.5286999999999997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4.5286999999999997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51.36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ht="25.5" x14ac:dyDescent="0.25">
      <c r="A44" s="151" t="s">
        <v>149</v>
      </c>
      <c r="B44" s="152"/>
      <c r="C44" s="153" t="s">
        <v>150</v>
      </c>
      <c r="D44" s="154">
        <v>1</v>
      </c>
      <c r="E44" s="155">
        <v>8.3699999999999992</v>
      </c>
      <c r="F44" s="156"/>
      <c r="G44" s="114">
        <f>IFERROR(TRUNC(ROUND(D44*E44,2),2),0)</f>
        <v>8.3699999999999992</v>
      </c>
      <c r="J44" s="157"/>
    </row>
    <row r="45" spans="1:22" ht="25.5" x14ac:dyDescent="0.25">
      <c r="A45" s="158" t="s">
        <v>151</v>
      </c>
      <c r="B45" s="159"/>
      <c r="C45" s="153" t="s">
        <v>18</v>
      </c>
      <c r="D45" s="154">
        <v>4</v>
      </c>
      <c r="E45" s="160">
        <v>3.18</v>
      </c>
      <c r="F45" s="113"/>
      <c r="G45" s="114">
        <f t="shared" ref="G45:G63" si="5">IFERROR(TRUNC(ROUND(D45*E45,2),2),0)</f>
        <v>12.72</v>
      </c>
      <c r="J45" s="157"/>
    </row>
    <row r="46" spans="1:22" ht="25.5" x14ac:dyDescent="0.25">
      <c r="A46" s="158" t="s">
        <v>152</v>
      </c>
      <c r="B46" s="159"/>
      <c r="C46" s="161" t="s">
        <v>18</v>
      </c>
      <c r="D46" s="162">
        <v>1</v>
      </c>
      <c r="E46" s="163">
        <v>4.58</v>
      </c>
      <c r="F46" s="110"/>
      <c r="G46" s="114">
        <f t="shared" si="5"/>
        <v>4.58</v>
      </c>
      <c r="J46" s="157"/>
    </row>
    <row r="47" spans="1:22" x14ac:dyDescent="0.25">
      <c r="A47" s="158" t="s">
        <v>153</v>
      </c>
      <c r="B47" s="159"/>
      <c r="C47" s="153" t="s">
        <v>18</v>
      </c>
      <c r="D47" s="154">
        <v>1</v>
      </c>
      <c r="E47" s="163">
        <v>1.03</v>
      </c>
      <c r="F47" s="110"/>
      <c r="G47" s="114">
        <f t="shared" si="5"/>
        <v>1.03</v>
      </c>
      <c r="J47" s="157"/>
    </row>
    <row r="48" spans="1:22" ht="25.5" x14ac:dyDescent="0.25">
      <c r="A48" s="158" t="s">
        <v>154</v>
      </c>
      <c r="B48" s="159"/>
      <c r="C48" s="153" t="s">
        <v>38</v>
      </c>
      <c r="D48" s="154">
        <v>25</v>
      </c>
      <c r="E48" s="163">
        <v>0.8</v>
      </c>
      <c r="F48" s="110"/>
      <c r="G48" s="114">
        <f t="shared" si="5"/>
        <v>20</v>
      </c>
      <c r="J48" s="157"/>
    </row>
    <row r="49" spans="1:10" x14ac:dyDescent="0.25">
      <c r="A49" s="158" t="s">
        <v>155</v>
      </c>
      <c r="B49" s="159"/>
      <c r="C49" s="153" t="s">
        <v>150</v>
      </c>
      <c r="D49" s="154">
        <v>2</v>
      </c>
      <c r="E49" s="163">
        <v>0.42</v>
      </c>
      <c r="F49" s="110"/>
      <c r="G49" s="114">
        <f t="shared" si="5"/>
        <v>0.84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156</v>
      </c>
      <c r="B55" s="107"/>
      <c r="C55" s="153" t="s">
        <v>156</v>
      </c>
      <c r="D55" s="154" t="s">
        <v>156</v>
      </c>
      <c r="E55" s="144" t="s">
        <v>156</v>
      </c>
      <c r="F55" s="110"/>
      <c r="G55" s="114">
        <f t="shared" si="5"/>
        <v>0</v>
      </c>
    </row>
    <row r="56" spans="1:10" x14ac:dyDescent="0.25">
      <c r="A56" s="158" t="s">
        <v>156</v>
      </c>
      <c r="B56" s="159"/>
      <c r="C56" s="153" t="s">
        <v>156</v>
      </c>
      <c r="D56" s="154" t="s">
        <v>156</v>
      </c>
      <c r="E56" s="163" t="s">
        <v>156</v>
      </c>
      <c r="F56" s="110"/>
      <c r="G56" s="114">
        <f t="shared" si="5"/>
        <v>0</v>
      </c>
      <c r="J56" s="157"/>
    </row>
    <row r="57" spans="1:10" x14ac:dyDescent="0.25">
      <c r="A57" s="158" t="s">
        <v>156</v>
      </c>
      <c r="B57" s="159"/>
      <c r="C57" s="153" t="s">
        <v>156</v>
      </c>
      <c r="D57" s="154" t="s">
        <v>156</v>
      </c>
      <c r="E57" s="163" t="s">
        <v>156</v>
      </c>
      <c r="F57" s="110"/>
      <c r="G57" s="114">
        <f t="shared" si="5"/>
        <v>0</v>
      </c>
      <c r="J57" s="157"/>
    </row>
    <row r="58" spans="1:10" x14ac:dyDescent="0.25">
      <c r="A58" s="158" t="s">
        <v>156</v>
      </c>
      <c r="B58" s="159"/>
      <c r="C58" s="153" t="s">
        <v>156</v>
      </c>
      <c r="D58" s="154" t="s">
        <v>156</v>
      </c>
      <c r="E58" s="163" t="s">
        <v>156</v>
      </c>
      <c r="F58" s="110"/>
      <c r="G58" s="114">
        <f t="shared" si="5"/>
        <v>0</v>
      </c>
      <c r="J58" s="157"/>
    </row>
    <row r="59" spans="1:10" x14ac:dyDescent="0.25">
      <c r="A59" s="158" t="s">
        <v>156</v>
      </c>
      <c r="B59" s="159"/>
      <c r="C59" s="153" t="s">
        <v>156</v>
      </c>
      <c r="D59" s="154" t="s">
        <v>156</v>
      </c>
      <c r="E59" s="163" t="s">
        <v>156</v>
      </c>
      <c r="F59" s="110"/>
      <c r="G59" s="114">
        <f t="shared" si="5"/>
        <v>0</v>
      </c>
      <c r="J59" s="157"/>
    </row>
    <row r="60" spans="1:10" x14ac:dyDescent="0.25">
      <c r="A60" s="158" t="s">
        <v>156</v>
      </c>
      <c r="B60" s="159"/>
      <c r="C60" s="153" t="s">
        <v>156</v>
      </c>
      <c r="D60" s="154" t="s">
        <v>156</v>
      </c>
      <c r="E60" s="163" t="s">
        <v>156</v>
      </c>
      <c r="F60" s="110"/>
      <c r="G60" s="114">
        <f t="shared" si="5"/>
        <v>0</v>
      </c>
      <c r="J60" s="157"/>
    </row>
    <row r="61" spans="1:10" x14ac:dyDescent="0.25">
      <c r="A61" s="144" t="s">
        <v>156</v>
      </c>
      <c r="B61" s="107"/>
      <c r="C61" s="114" t="s">
        <v>156</v>
      </c>
      <c r="D61" s="114" t="s">
        <v>156</v>
      </c>
      <c r="E61" s="144" t="s">
        <v>156</v>
      </c>
      <c r="F61" s="110"/>
      <c r="G61" s="114">
        <f t="shared" si="5"/>
        <v>0</v>
      </c>
    </row>
    <row r="62" spans="1:10" x14ac:dyDescent="0.25">
      <c r="A62" s="144" t="s">
        <v>156</v>
      </c>
      <c r="B62" s="107"/>
      <c r="C62" s="114" t="s">
        <v>156</v>
      </c>
      <c r="D62" s="114" t="s">
        <v>156</v>
      </c>
      <c r="E62" s="144" t="s">
        <v>156</v>
      </c>
      <c r="F62" s="110"/>
      <c r="G62" s="114">
        <f t="shared" si="5"/>
        <v>0</v>
      </c>
    </row>
    <row r="63" spans="1:10" x14ac:dyDescent="0.25">
      <c r="A63" s="164" t="s">
        <v>156</v>
      </c>
      <c r="B63" s="122"/>
      <c r="C63" s="121" t="s">
        <v>156</v>
      </c>
      <c r="D63" s="121" t="s">
        <v>156</v>
      </c>
      <c r="E63" s="164" t="s">
        <v>156</v>
      </c>
      <c r="F63" s="124"/>
      <c r="G63" s="114">
        <f t="shared" si="5"/>
        <v>0</v>
      </c>
    </row>
    <row r="64" spans="1:10" x14ac:dyDescent="0.25">
      <c r="A64" s="146" t="s">
        <v>156</v>
      </c>
      <c r="B64" s="127"/>
      <c r="C64" s="126" t="s">
        <v>156</v>
      </c>
      <c r="D64" s="126" t="s">
        <v>156</v>
      </c>
      <c r="E64" s="146" t="s">
        <v>156</v>
      </c>
      <c r="F64" s="147"/>
      <c r="G64" s="147">
        <f>TRUNC(ROUND(SUM(G44:G63),2),2)</f>
        <v>47.54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15</v>
      </c>
      <c r="F69" s="110"/>
      <c r="G69" s="114">
        <f>IFERROR(TRUNC(ROUND(D69*E69,2),2),0)</f>
        <v>15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15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138.68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10.4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10.4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159.47999999999999</v>
      </c>
      <c r="U75" t="s">
        <v>144</v>
      </c>
      <c r="V75">
        <f>+TRUNC(ROUND(G29+G40+G71+G73+G74,2),2)</f>
        <v>111.94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47.54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23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3.6328049999999998</v>
      </c>
      <c r="F12" s="110"/>
      <c r="G12" s="111">
        <f>IFERROR(TRUNC(ROUND(D12*E12,2),2),0)</f>
        <v>15.44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3.6328049999999998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3.6328049999999998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3.6328049999999998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1</v>
      </c>
      <c r="C16" s="107">
        <v>0.5</v>
      </c>
      <c r="D16" s="108">
        <f t="shared" si="0"/>
        <v>0.5</v>
      </c>
      <c r="E16" s="109">
        <v>3.6328049999999998</v>
      </c>
      <c r="F16" s="110"/>
      <c r="G16" s="111">
        <f t="shared" si="1"/>
        <v>1.82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3.6328049999999998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1</v>
      </c>
      <c r="C18" s="107">
        <v>0.15</v>
      </c>
      <c r="D18" s="108">
        <f t="shared" si="0"/>
        <v>0.15</v>
      </c>
      <c r="E18" s="109">
        <v>3.6328049999999998</v>
      </c>
      <c r="F18" s="110"/>
      <c r="G18" s="111">
        <f t="shared" si="1"/>
        <v>0.54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3.6328049999999998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3.6328049999999998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1</v>
      </c>
      <c r="C21" s="107">
        <v>0.2</v>
      </c>
      <c r="D21" s="108">
        <f t="shared" si="0"/>
        <v>0.2</v>
      </c>
      <c r="E21" s="109">
        <v>3.6328049999999998</v>
      </c>
      <c r="F21" s="110"/>
      <c r="G21" s="111">
        <f t="shared" si="1"/>
        <v>0.73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1</v>
      </c>
      <c r="C22" s="107">
        <v>0.17</v>
      </c>
      <c r="D22" s="108">
        <f t="shared" si="0"/>
        <v>0.17</v>
      </c>
      <c r="E22" s="109">
        <v>3.6328049999999998</v>
      </c>
      <c r="F22" s="110"/>
      <c r="G22" s="111">
        <f t="shared" si="1"/>
        <v>0.62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1</v>
      </c>
      <c r="C23" s="107">
        <v>0.05</v>
      </c>
      <c r="D23" s="108">
        <f t="shared" si="0"/>
        <v>0.05</v>
      </c>
      <c r="E23" s="109">
        <v>3.6328049999999998</v>
      </c>
      <c r="F23" s="110"/>
      <c r="G23" s="111">
        <f t="shared" si="1"/>
        <v>0.18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3</v>
      </c>
      <c r="C24" s="107">
        <v>0.05</v>
      </c>
      <c r="D24" s="108">
        <f t="shared" si="0"/>
        <v>0.15</v>
      </c>
      <c r="E24" s="109">
        <v>3.6328049999999998</v>
      </c>
      <c r="F24" s="110"/>
      <c r="G24" s="111">
        <f t="shared" si="1"/>
        <v>0.54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3.6328049999999998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3.6328049999999998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19.87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3.6328049999999998</v>
      </c>
      <c r="F33" s="110"/>
      <c r="G33" s="110">
        <f t="shared" ref="G33:G38" si="4">IFERROR(TRUNC(ROUND(D33*E33,2),2),0)</f>
        <v>14.68</v>
      </c>
    </row>
    <row r="34" spans="1:22" x14ac:dyDescent="0.25">
      <c r="A34" s="114" t="s">
        <v>123</v>
      </c>
      <c r="B34" s="144">
        <v>1</v>
      </c>
      <c r="C34" s="114">
        <v>3.65</v>
      </c>
      <c r="D34" s="108">
        <f t="shared" si="3"/>
        <v>3.65</v>
      </c>
      <c r="E34" s="107">
        <v>3.6328049999999998</v>
      </c>
      <c r="F34" s="110"/>
      <c r="G34" s="110">
        <f t="shared" si="4"/>
        <v>13.26</v>
      </c>
    </row>
    <row r="35" spans="1:22" x14ac:dyDescent="0.25">
      <c r="A35" s="114" t="s">
        <v>124</v>
      </c>
      <c r="B35" s="144">
        <v>1</v>
      </c>
      <c r="C35" s="114">
        <v>3.65</v>
      </c>
      <c r="D35" s="108">
        <f t="shared" si="3"/>
        <v>3.65</v>
      </c>
      <c r="E35" s="107">
        <v>3.6328049999999998</v>
      </c>
      <c r="F35" s="110"/>
      <c r="G35" s="110">
        <f t="shared" si="4"/>
        <v>13.26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3.6328049999999998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3.6328049999999998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41.2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ht="25.5" x14ac:dyDescent="0.25">
      <c r="A44" s="151" t="s">
        <v>149</v>
      </c>
      <c r="B44" s="152"/>
      <c r="C44" s="153" t="s">
        <v>150</v>
      </c>
      <c r="D44" s="154">
        <v>1</v>
      </c>
      <c r="E44" s="155">
        <v>8.3699999999999992</v>
      </c>
      <c r="F44" s="156"/>
      <c r="G44" s="114">
        <f>IFERROR(TRUNC(ROUND(D44*E44,2),2),0)</f>
        <v>8.3699999999999992</v>
      </c>
      <c r="J44" s="157"/>
    </row>
    <row r="45" spans="1:22" ht="25.5" x14ac:dyDescent="0.25">
      <c r="A45" s="158" t="s">
        <v>151</v>
      </c>
      <c r="B45" s="159"/>
      <c r="C45" s="153" t="s">
        <v>18</v>
      </c>
      <c r="D45" s="154">
        <v>3</v>
      </c>
      <c r="E45" s="160">
        <v>3.18</v>
      </c>
      <c r="F45" s="113"/>
      <c r="G45" s="114">
        <f t="shared" ref="G45:G63" si="5">IFERROR(TRUNC(ROUND(D45*E45,2),2),0)</f>
        <v>9.5399999999999991</v>
      </c>
      <c r="J45" s="157"/>
    </row>
    <row r="46" spans="1:22" ht="25.5" x14ac:dyDescent="0.25">
      <c r="A46" s="158" t="s">
        <v>152</v>
      </c>
      <c r="B46" s="159"/>
      <c r="C46" s="161" t="s">
        <v>18</v>
      </c>
      <c r="D46" s="162">
        <v>1</v>
      </c>
      <c r="E46" s="163">
        <v>4.58</v>
      </c>
      <c r="F46" s="110"/>
      <c r="G46" s="114">
        <f t="shared" si="5"/>
        <v>4.58</v>
      </c>
      <c r="J46" s="157"/>
    </row>
    <row r="47" spans="1:22" x14ac:dyDescent="0.25">
      <c r="A47" s="158" t="s">
        <v>153</v>
      </c>
      <c r="B47" s="159"/>
      <c r="C47" s="153" t="s">
        <v>18</v>
      </c>
      <c r="D47" s="154">
        <v>1</v>
      </c>
      <c r="E47" s="163">
        <v>1.03</v>
      </c>
      <c r="F47" s="110"/>
      <c r="G47" s="114">
        <f t="shared" si="5"/>
        <v>1.03</v>
      </c>
      <c r="J47" s="157"/>
    </row>
    <row r="48" spans="1:22" ht="25.5" x14ac:dyDescent="0.25">
      <c r="A48" s="158" t="s">
        <v>154</v>
      </c>
      <c r="B48" s="159"/>
      <c r="C48" s="153" t="s">
        <v>38</v>
      </c>
      <c r="D48" s="154">
        <v>14</v>
      </c>
      <c r="E48" s="163">
        <v>0.8</v>
      </c>
      <c r="F48" s="110"/>
      <c r="G48" s="114">
        <f t="shared" si="5"/>
        <v>11.2</v>
      </c>
      <c r="J48" s="157"/>
    </row>
    <row r="49" spans="1:10" x14ac:dyDescent="0.25">
      <c r="A49" s="158" t="s">
        <v>155</v>
      </c>
      <c r="B49" s="159"/>
      <c r="C49" s="153" t="s">
        <v>150</v>
      </c>
      <c r="D49" s="154">
        <v>1</v>
      </c>
      <c r="E49" s="163">
        <v>0.42</v>
      </c>
      <c r="F49" s="110"/>
      <c r="G49" s="114">
        <f t="shared" si="5"/>
        <v>0.42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 t="s">
        <v>156</v>
      </c>
      <c r="B51" s="159"/>
      <c r="C51" s="153" t="s">
        <v>156</v>
      </c>
      <c r="D51" s="154" t="s">
        <v>156</v>
      </c>
      <c r="E51" s="163" t="s">
        <v>156</v>
      </c>
      <c r="F51" s="110"/>
      <c r="G51" s="114">
        <f t="shared" si="5"/>
        <v>0</v>
      </c>
      <c r="J51" s="157"/>
    </row>
    <row r="52" spans="1:10" x14ac:dyDescent="0.25">
      <c r="A52" s="158" t="s">
        <v>156</v>
      </c>
      <c r="B52" s="159"/>
      <c r="C52" s="153" t="s">
        <v>156</v>
      </c>
      <c r="D52" s="154" t="s">
        <v>156</v>
      </c>
      <c r="E52" s="163" t="s">
        <v>156</v>
      </c>
      <c r="F52" s="110"/>
      <c r="G52" s="114">
        <f t="shared" si="5"/>
        <v>0</v>
      </c>
      <c r="J52" s="157"/>
    </row>
    <row r="53" spans="1:10" x14ac:dyDescent="0.25">
      <c r="A53" s="158" t="s">
        <v>156</v>
      </c>
      <c r="B53" s="159"/>
      <c r="C53" s="153" t="s">
        <v>156</v>
      </c>
      <c r="D53" s="154" t="s">
        <v>156</v>
      </c>
      <c r="E53" s="163" t="s">
        <v>156</v>
      </c>
      <c r="F53" s="110"/>
      <c r="G53" s="114">
        <f t="shared" si="5"/>
        <v>0</v>
      </c>
      <c r="J53" s="157"/>
    </row>
    <row r="54" spans="1:10" x14ac:dyDescent="0.25">
      <c r="A54" s="158" t="s">
        <v>156</v>
      </c>
      <c r="B54" s="159"/>
      <c r="C54" s="153" t="s">
        <v>156</v>
      </c>
      <c r="D54" s="154" t="s">
        <v>156</v>
      </c>
      <c r="E54" s="163" t="s">
        <v>156</v>
      </c>
      <c r="F54" s="110"/>
      <c r="G54" s="114">
        <f t="shared" si="5"/>
        <v>0</v>
      </c>
      <c r="J54" s="157"/>
    </row>
    <row r="55" spans="1:10" x14ac:dyDescent="0.25">
      <c r="A55" s="144" t="s">
        <v>156</v>
      </c>
      <c r="B55" s="107"/>
      <c r="C55" s="153" t="s">
        <v>156</v>
      </c>
      <c r="D55" s="154" t="s">
        <v>156</v>
      </c>
      <c r="E55" s="144" t="s">
        <v>156</v>
      </c>
      <c r="F55" s="110"/>
      <c r="G55" s="114">
        <f t="shared" si="5"/>
        <v>0</v>
      </c>
    </row>
    <row r="56" spans="1:10" x14ac:dyDescent="0.25">
      <c r="A56" s="158" t="s">
        <v>156</v>
      </c>
      <c r="B56" s="159"/>
      <c r="C56" s="153" t="s">
        <v>156</v>
      </c>
      <c r="D56" s="154" t="s">
        <v>156</v>
      </c>
      <c r="E56" s="163" t="s">
        <v>156</v>
      </c>
      <c r="F56" s="110"/>
      <c r="G56" s="114">
        <f t="shared" si="5"/>
        <v>0</v>
      </c>
      <c r="J56" s="157"/>
    </row>
    <row r="57" spans="1:10" x14ac:dyDescent="0.25">
      <c r="A57" s="158" t="s">
        <v>156</v>
      </c>
      <c r="B57" s="159"/>
      <c r="C57" s="153" t="s">
        <v>156</v>
      </c>
      <c r="D57" s="154" t="s">
        <v>156</v>
      </c>
      <c r="E57" s="163" t="s">
        <v>156</v>
      </c>
      <c r="F57" s="110"/>
      <c r="G57" s="114">
        <f t="shared" si="5"/>
        <v>0</v>
      </c>
      <c r="J57" s="157"/>
    </row>
    <row r="58" spans="1:10" x14ac:dyDescent="0.25">
      <c r="A58" s="158" t="s">
        <v>156</v>
      </c>
      <c r="B58" s="159"/>
      <c r="C58" s="153" t="s">
        <v>156</v>
      </c>
      <c r="D58" s="154" t="s">
        <v>156</v>
      </c>
      <c r="E58" s="163" t="s">
        <v>156</v>
      </c>
      <c r="F58" s="110"/>
      <c r="G58" s="114">
        <f t="shared" si="5"/>
        <v>0</v>
      </c>
      <c r="J58" s="157"/>
    </row>
    <row r="59" spans="1:10" x14ac:dyDescent="0.25">
      <c r="A59" s="158" t="s">
        <v>156</v>
      </c>
      <c r="B59" s="159"/>
      <c r="C59" s="153" t="s">
        <v>156</v>
      </c>
      <c r="D59" s="154" t="s">
        <v>156</v>
      </c>
      <c r="E59" s="163" t="s">
        <v>156</v>
      </c>
      <c r="F59" s="110"/>
      <c r="G59" s="114">
        <f t="shared" si="5"/>
        <v>0</v>
      </c>
      <c r="J59" s="157"/>
    </row>
    <row r="60" spans="1:10" x14ac:dyDescent="0.25">
      <c r="A60" s="158" t="s">
        <v>156</v>
      </c>
      <c r="B60" s="159"/>
      <c r="C60" s="153" t="s">
        <v>156</v>
      </c>
      <c r="D60" s="154" t="s">
        <v>156</v>
      </c>
      <c r="E60" s="163" t="s">
        <v>156</v>
      </c>
      <c r="F60" s="110"/>
      <c r="G60" s="114">
        <f t="shared" si="5"/>
        <v>0</v>
      </c>
      <c r="J60" s="157"/>
    </row>
    <row r="61" spans="1:10" x14ac:dyDescent="0.25">
      <c r="A61" s="144" t="s">
        <v>156</v>
      </c>
      <c r="B61" s="107"/>
      <c r="C61" s="114" t="s">
        <v>156</v>
      </c>
      <c r="D61" s="114" t="s">
        <v>156</v>
      </c>
      <c r="E61" s="144" t="s">
        <v>156</v>
      </c>
      <c r="F61" s="110"/>
      <c r="G61" s="114">
        <f t="shared" si="5"/>
        <v>0</v>
      </c>
    </row>
    <row r="62" spans="1:10" x14ac:dyDescent="0.25">
      <c r="A62" s="144" t="s">
        <v>156</v>
      </c>
      <c r="B62" s="107"/>
      <c r="C62" s="114" t="s">
        <v>156</v>
      </c>
      <c r="D62" s="114" t="s">
        <v>156</v>
      </c>
      <c r="E62" s="144" t="s">
        <v>156</v>
      </c>
      <c r="F62" s="110"/>
      <c r="G62" s="114">
        <f t="shared" si="5"/>
        <v>0</v>
      </c>
    </row>
    <row r="63" spans="1:10" x14ac:dyDescent="0.25">
      <c r="A63" s="164" t="s">
        <v>156</v>
      </c>
      <c r="B63" s="122"/>
      <c r="C63" s="121" t="s">
        <v>156</v>
      </c>
      <c r="D63" s="121" t="s">
        <v>156</v>
      </c>
      <c r="E63" s="164" t="s">
        <v>156</v>
      </c>
      <c r="F63" s="124"/>
      <c r="G63" s="114">
        <f t="shared" si="5"/>
        <v>0</v>
      </c>
    </row>
    <row r="64" spans="1:10" x14ac:dyDescent="0.25">
      <c r="A64" s="146" t="s">
        <v>156</v>
      </c>
      <c r="B64" s="127"/>
      <c r="C64" s="126" t="s">
        <v>156</v>
      </c>
      <c r="D64" s="126" t="s">
        <v>156</v>
      </c>
      <c r="E64" s="146" t="s">
        <v>156</v>
      </c>
      <c r="F64" s="147"/>
      <c r="G64" s="147">
        <f>TRUNC(ROUND(SUM(G44:G63),2),2)</f>
        <v>35.14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12</v>
      </c>
      <c r="F69" s="110"/>
      <c r="G69" s="114">
        <f>IFERROR(TRUNC(ROUND(D69*E69,2),2),0)</f>
        <v>12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12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108.21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8.1199999999999992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8.1199999999999992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124.45</v>
      </c>
      <c r="U75" t="s">
        <v>144</v>
      </c>
      <c r="V75">
        <f>+TRUNC(ROUND(G29+G40+G71+G73+G74,2),2)</f>
        <v>89.31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35.14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62" t="s">
        <v>57</v>
      </c>
      <c r="B1" s="63"/>
      <c r="C1" s="63"/>
      <c r="D1" s="63"/>
      <c r="E1" s="63"/>
      <c r="F1" s="63"/>
      <c r="G1" s="64"/>
    </row>
    <row r="2" spans="1:22" x14ac:dyDescent="0.25">
      <c r="A2" s="65" t="s">
        <v>58</v>
      </c>
      <c r="B2" s="66"/>
      <c r="C2" s="66"/>
      <c r="D2" s="66" t="s">
        <v>59</v>
      </c>
      <c r="E2" s="67"/>
      <c r="F2" s="67"/>
      <c r="G2" s="68"/>
    </row>
    <row r="3" spans="1:22" x14ac:dyDescent="0.25">
      <c r="A3" s="65" t="s">
        <v>60</v>
      </c>
      <c r="B3" s="69"/>
      <c r="C3" s="66"/>
      <c r="D3" s="66"/>
      <c r="E3" s="67"/>
      <c r="F3" s="67"/>
      <c r="G3" s="68"/>
    </row>
    <row r="4" spans="1:22" ht="18" x14ac:dyDescent="0.25">
      <c r="A4" s="70" t="s">
        <v>61</v>
      </c>
      <c r="B4" s="71"/>
      <c r="C4" s="71"/>
      <c r="D4" s="71"/>
      <c r="E4" s="71"/>
      <c r="F4" s="71"/>
      <c r="G4" s="72"/>
    </row>
    <row r="5" spans="1:22" x14ac:dyDescent="0.25">
      <c r="A5" s="73"/>
      <c r="B5" s="74"/>
      <c r="C5" s="74"/>
      <c r="D5" s="75" t="s">
        <v>62</v>
      </c>
      <c r="F5" s="76"/>
      <c r="G5" s="77"/>
    </row>
    <row r="6" spans="1:22" x14ac:dyDescent="0.25">
      <c r="A6" s="78" t="s">
        <v>63</v>
      </c>
      <c r="B6" s="79"/>
      <c r="C6" s="74"/>
      <c r="D6" s="74"/>
      <c r="E6" s="74"/>
      <c r="F6" s="74"/>
      <c r="G6" s="80"/>
    </row>
    <row r="7" spans="1:22" x14ac:dyDescent="0.25">
      <c r="A7" s="81" t="s">
        <v>24</v>
      </c>
      <c r="B7" s="82"/>
      <c r="C7" s="82"/>
      <c r="D7" s="82"/>
      <c r="E7" s="82"/>
      <c r="F7" s="83" t="s">
        <v>64</v>
      </c>
      <c r="G7" s="84" t="s">
        <v>18</v>
      </c>
      <c r="I7" s="85" t="s">
        <v>65</v>
      </c>
      <c r="J7">
        <v>2</v>
      </c>
    </row>
    <row r="8" spans="1:22" x14ac:dyDescent="0.25">
      <c r="A8" s="86" t="s">
        <v>66</v>
      </c>
      <c r="B8" s="87"/>
      <c r="C8" s="87"/>
      <c r="D8" s="87"/>
      <c r="E8" s="88"/>
      <c r="F8" s="88"/>
      <c r="G8" s="89"/>
    </row>
    <row r="9" spans="1:22" x14ac:dyDescent="0.25">
      <c r="A9" s="90" t="s">
        <v>67</v>
      </c>
      <c r="B9" s="91"/>
      <c r="C9" s="92"/>
      <c r="D9" s="92"/>
      <c r="E9" s="93"/>
      <c r="F9" s="93"/>
      <c r="G9" s="94"/>
      <c r="H9" s="95"/>
      <c r="I9" s="96" t="s">
        <v>68</v>
      </c>
      <c r="J9" s="96" t="s">
        <v>69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</row>
    <row r="10" spans="1:22" ht="25.5" x14ac:dyDescent="0.25">
      <c r="A10" s="97" t="s">
        <v>70</v>
      </c>
      <c r="B10" s="97" t="s">
        <v>71</v>
      </c>
      <c r="C10" s="97" t="s">
        <v>72</v>
      </c>
      <c r="D10" s="97" t="s">
        <v>73</v>
      </c>
      <c r="E10" s="98" t="s">
        <v>74</v>
      </c>
      <c r="F10" s="98"/>
      <c r="G10" s="97" t="s">
        <v>75</v>
      </c>
      <c r="I10" s="99">
        <v>0.5</v>
      </c>
      <c r="J10" s="99">
        <f>1/I10</f>
        <v>2</v>
      </c>
    </row>
    <row r="11" spans="1:22" x14ac:dyDescent="0.25">
      <c r="A11" s="100"/>
      <c r="B11" s="101" t="s">
        <v>76</v>
      </c>
      <c r="C11" s="102" t="s">
        <v>77</v>
      </c>
      <c r="D11" s="101" t="s">
        <v>78</v>
      </c>
      <c r="E11" s="103" t="s">
        <v>79</v>
      </c>
      <c r="F11" s="104"/>
      <c r="G11" s="105" t="s">
        <v>80</v>
      </c>
      <c r="L11" t="s">
        <v>81</v>
      </c>
      <c r="M11" t="s">
        <v>82</v>
      </c>
      <c r="N11" t="s">
        <v>83</v>
      </c>
      <c r="O11" t="s">
        <v>84</v>
      </c>
      <c r="P11" t="s">
        <v>85</v>
      </c>
      <c r="Q11" t="s">
        <v>86</v>
      </c>
      <c r="R11" t="s">
        <v>87</v>
      </c>
      <c r="S11" t="s">
        <v>88</v>
      </c>
    </row>
    <row r="12" spans="1:22" x14ac:dyDescent="0.25">
      <c r="A12" s="106" t="s">
        <v>89</v>
      </c>
      <c r="B12" s="106">
        <v>1</v>
      </c>
      <c r="C12" s="107">
        <v>4.25</v>
      </c>
      <c r="D12" s="108">
        <f>IFERROR(ROUND(B12*C12,5),0)</f>
        <v>4.25</v>
      </c>
      <c r="E12" s="109">
        <v>4.4499399999999998</v>
      </c>
      <c r="F12" s="110"/>
      <c r="G12" s="111">
        <f>IFERROR(TRUNC(ROUND(D12*E12,2),2),0)</f>
        <v>18.91</v>
      </c>
      <c r="I12" t="s">
        <v>90</v>
      </c>
      <c r="J12">
        <v>2</v>
      </c>
      <c r="U12">
        <v>6.25</v>
      </c>
      <c r="V12">
        <f>+U12*1.4</f>
        <v>8.75</v>
      </c>
    </row>
    <row r="13" spans="1:22" x14ac:dyDescent="0.25">
      <c r="A13" s="106" t="s">
        <v>91</v>
      </c>
      <c r="B13" s="106">
        <v>0</v>
      </c>
      <c r="C13" s="107">
        <v>10</v>
      </c>
      <c r="D13" s="108">
        <f t="shared" ref="D13:D26" si="0">IFERROR(ROUND(B13*C13,5),0)</f>
        <v>0</v>
      </c>
      <c r="E13" s="112">
        <v>4.4499399999999998</v>
      </c>
      <c r="F13" s="113"/>
      <c r="G13" s="111">
        <f t="shared" ref="G13:G26" si="1">IFERROR(TRUNC(ROUND(D13*E13,2),2),0)</f>
        <v>0</v>
      </c>
      <c r="I13" t="s">
        <v>92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106" t="s">
        <v>93</v>
      </c>
      <c r="B14" s="106">
        <v>0</v>
      </c>
      <c r="C14" s="107">
        <v>20</v>
      </c>
      <c r="D14" s="108">
        <f t="shared" si="0"/>
        <v>0</v>
      </c>
      <c r="E14" s="109">
        <v>4.4499399999999998</v>
      </c>
      <c r="F14" s="110"/>
      <c r="G14" s="111">
        <f t="shared" si="1"/>
        <v>0</v>
      </c>
      <c r="I14" t="s">
        <v>94</v>
      </c>
      <c r="J14">
        <v>2</v>
      </c>
      <c r="U14">
        <v>65</v>
      </c>
      <c r="V14">
        <f t="shared" si="2"/>
        <v>91</v>
      </c>
    </row>
    <row r="15" spans="1:22" x14ac:dyDescent="0.25">
      <c r="A15" s="106" t="s">
        <v>95</v>
      </c>
      <c r="B15" s="106">
        <v>0</v>
      </c>
      <c r="C15" s="107">
        <v>1</v>
      </c>
      <c r="D15" s="108">
        <f t="shared" si="0"/>
        <v>0</v>
      </c>
      <c r="E15" s="109">
        <v>4.4499399999999998</v>
      </c>
      <c r="F15" s="110"/>
      <c r="G15" s="111">
        <f t="shared" si="1"/>
        <v>0</v>
      </c>
      <c r="I15" t="s">
        <v>96</v>
      </c>
      <c r="J15">
        <v>2</v>
      </c>
      <c r="U15">
        <v>2</v>
      </c>
      <c r="V15">
        <f t="shared" si="2"/>
        <v>2.8</v>
      </c>
    </row>
    <row r="16" spans="1:22" x14ac:dyDescent="0.25">
      <c r="A16" s="106" t="s">
        <v>97</v>
      </c>
      <c r="B16" s="106">
        <v>1</v>
      </c>
      <c r="C16" s="107">
        <v>0.5</v>
      </c>
      <c r="D16" s="108">
        <f t="shared" si="0"/>
        <v>0.5</v>
      </c>
      <c r="E16" s="109">
        <v>4.4499399999999998</v>
      </c>
      <c r="F16" s="110"/>
      <c r="G16" s="111">
        <f t="shared" si="1"/>
        <v>2.2200000000000002</v>
      </c>
      <c r="I16" t="s">
        <v>98</v>
      </c>
      <c r="J16">
        <v>2</v>
      </c>
      <c r="U16">
        <v>0.5</v>
      </c>
      <c r="V16">
        <f t="shared" si="2"/>
        <v>0.7</v>
      </c>
    </row>
    <row r="17" spans="1:22" x14ac:dyDescent="0.25">
      <c r="A17" s="106" t="s">
        <v>96</v>
      </c>
      <c r="B17" s="106">
        <v>0</v>
      </c>
      <c r="C17" s="107">
        <v>0.15</v>
      </c>
      <c r="D17" s="108">
        <f t="shared" si="0"/>
        <v>0</v>
      </c>
      <c r="E17" s="109">
        <v>4.4499399999999998</v>
      </c>
      <c r="F17" s="110"/>
      <c r="G17" s="111">
        <f t="shared" si="1"/>
        <v>0</v>
      </c>
      <c r="I17" t="s">
        <v>99</v>
      </c>
      <c r="J17">
        <v>6</v>
      </c>
      <c r="U17">
        <v>0.15</v>
      </c>
      <c r="V17">
        <f t="shared" si="2"/>
        <v>0.21</v>
      </c>
    </row>
    <row r="18" spans="1:22" x14ac:dyDescent="0.25">
      <c r="A18" s="114" t="s">
        <v>100</v>
      </c>
      <c r="B18" s="106">
        <v>1</v>
      </c>
      <c r="C18" s="107">
        <v>0.15</v>
      </c>
      <c r="D18" s="108">
        <f t="shared" si="0"/>
        <v>0.15</v>
      </c>
      <c r="E18" s="109">
        <v>4.4499399999999998</v>
      </c>
      <c r="F18" s="110"/>
      <c r="G18" s="111">
        <f t="shared" si="1"/>
        <v>0.67</v>
      </c>
      <c r="I18" t="s">
        <v>101</v>
      </c>
      <c r="J18">
        <v>2</v>
      </c>
      <c r="U18">
        <v>0.15</v>
      </c>
      <c r="V18">
        <f t="shared" si="2"/>
        <v>0.21</v>
      </c>
    </row>
    <row r="19" spans="1:22" x14ac:dyDescent="0.25">
      <c r="A19" s="106" t="s">
        <v>102</v>
      </c>
      <c r="B19" s="106">
        <v>0</v>
      </c>
      <c r="C19" s="107">
        <v>0.16</v>
      </c>
      <c r="D19" s="108">
        <f t="shared" si="0"/>
        <v>0</v>
      </c>
      <c r="E19" s="109">
        <v>4.4499399999999998</v>
      </c>
      <c r="F19" s="110"/>
      <c r="G19" s="111">
        <f t="shared" si="1"/>
        <v>0</v>
      </c>
      <c r="I19" t="s">
        <v>103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106" t="s">
        <v>104</v>
      </c>
      <c r="B20" s="106">
        <v>0</v>
      </c>
      <c r="C20" s="107">
        <v>0.2</v>
      </c>
      <c r="D20" s="108">
        <f t="shared" si="0"/>
        <v>0</v>
      </c>
      <c r="E20" s="109">
        <v>4.4499399999999998</v>
      </c>
      <c r="F20" s="110"/>
      <c r="G20" s="111">
        <f t="shared" si="1"/>
        <v>0</v>
      </c>
      <c r="I20" t="s">
        <v>105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106" t="s">
        <v>106</v>
      </c>
      <c r="B21" s="106">
        <v>1</v>
      </c>
      <c r="C21" s="107">
        <v>0.2</v>
      </c>
      <c r="D21" s="108">
        <f t="shared" si="0"/>
        <v>0.2</v>
      </c>
      <c r="E21" s="109">
        <v>4.4499399999999998</v>
      </c>
      <c r="F21" s="110"/>
      <c r="G21" s="111">
        <f t="shared" si="1"/>
        <v>0.89</v>
      </c>
      <c r="I21" t="s">
        <v>107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106" t="s">
        <v>108</v>
      </c>
      <c r="B22" s="106">
        <v>1</v>
      </c>
      <c r="C22" s="107">
        <v>0.17</v>
      </c>
      <c r="D22" s="108">
        <f t="shared" si="0"/>
        <v>0.17</v>
      </c>
      <c r="E22" s="109">
        <v>4.4499399999999998</v>
      </c>
      <c r="F22" s="110"/>
      <c r="G22" s="111">
        <f t="shared" si="1"/>
        <v>0.76</v>
      </c>
      <c r="I22" t="s">
        <v>109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106" t="s">
        <v>110</v>
      </c>
      <c r="B23" s="106">
        <v>1</v>
      </c>
      <c r="C23" s="107">
        <v>0.05</v>
      </c>
      <c r="D23" s="108">
        <f t="shared" si="0"/>
        <v>0.05</v>
      </c>
      <c r="E23" s="109">
        <v>4.4499399999999998</v>
      </c>
      <c r="F23" s="110"/>
      <c r="G23" s="111">
        <f t="shared" si="1"/>
        <v>0.22</v>
      </c>
      <c r="I23" t="s">
        <v>111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115" t="s">
        <v>112</v>
      </c>
      <c r="B24" s="106">
        <v>3</v>
      </c>
      <c r="C24" s="107">
        <v>0.05</v>
      </c>
      <c r="D24" s="108">
        <f t="shared" si="0"/>
        <v>0.15</v>
      </c>
      <c r="E24" s="109">
        <v>4.4499399999999998</v>
      </c>
      <c r="F24" s="110"/>
      <c r="G24" s="111">
        <f t="shared" si="1"/>
        <v>0.67</v>
      </c>
      <c r="I24" t="s">
        <v>113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116" t="s">
        <v>109</v>
      </c>
      <c r="B25" s="115">
        <v>0</v>
      </c>
      <c r="C25" s="107">
        <v>0.05</v>
      </c>
      <c r="D25" s="108">
        <f t="shared" si="0"/>
        <v>0</v>
      </c>
      <c r="E25" s="109">
        <v>4.4499399999999998</v>
      </c>
      <c r="F25" s="110"/>
      <c r="G25" s="111">
        <f t="shared" si="1"/>
        <v>0</v>
      </c>
      <c r="I25" t="s">
        <v>114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117" t="s">
        <v>115</v>
      </c>
      <c r="B26" s="116">
        <v>0</v>
      </c>
      <c r="C26" s="107">
        <v>2</v>
      </c>
      <c r="D26" s="108">
        <f t="shared" si="0"/>
        <v>0</v>
      </c>
      <c r="E26" s="109">
        <v>4.4499399999999998</v>
      </c>
      <c r="F26" s="110"/>
      <c r="G26" s="111">
        <f t="shared" si="1"/>
        <v>0</v>
      </c>
      <c r="I26" t="s">
        <v>116</v>
      </c>
      <c r="J26">
        <v>5</v>
      </c>
      <c r="U26">
        <v>5</v>
      </c>
      <c r="V26">
        <f t="shared" si="2"/>
        <v>7</v>
      </c>
    </row>
    <row r="27" spans="1:22" x14ac:dyDescent="0.25">
      <c r="A27" s="114"/>
      <c r="B27" s="118"/>
      <c r="C27" s="107"/>
      <c r="D27" s="119"/>
      <c r="E27" s="107"/>
      <c r="F27" s="110"/>
      <c r="G27" s="120"/>
      <c r="I27" t="s">
        <v>117</v>
      </c>
      <c r="J27">
        <v>5</v>
      </c>
    </row>
    <row r="28" spans="1:22" x14ac:dyDescent="0.25">
      <c r="A28" s="121"/>
      <c r="B28" s="121"/>
      <c r="C28" s="122"/>
      <c r="D28" s="123"/>
      <c r="E28" s="122"/>
      <c r="F28" s="124"/>
      <c r="G28" s="125"/>
    </row>
    <row r="29" spans="1:22" x14ac:dyDescent="0.25">
      <c r="A29" s="126" t="s">
        <v>118</v>
      </c>
      <c r="B29" s="126"/>
      <c r="C29" s="127"/>
      <c r="D29" s="126"/>
      <c r="E29" s="128"/>
      <c r="F29" s="129"/>
      <c r="G29" s="126">
        <f>TRUNC(ROUND(SUM(G12:G28),2),2)</f>
        <v>24.34</v>
      </c>
    </row>
    <row r="30" spans="1:22" x14ac:dyDescent="0.25">
      <c r="A30" s="130" t="s">
        <v>119</v>
      </c>
      <c r="B30" s="131"/>
      <c r="C30" s="132"/>
      <c r="D30" s="132"/>
      <c r="E30" s="133"/>
      <c r="F30" s="133"/>
      <c r="G30" s="13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</row>
    <row r="31" spans="1:22" ht="25.5" x14ac:dyDescent="0.25">
      <c r="A31" s="97" t="s">
        <v>120</v>
      </c>
      <c r="B31" s="135" t="s">
        <v>71</v>
      </c>
      <c r="C31" s="97" t="s">
        <v>121</v>
      </c>
      <c r="D31" s="97" t="s">
        <v>73</v>
      </c>
      <c r="E31" s="136" t="s">
        <v>74</v>
      </c>
      <c r="F31" s="137"/>
      <c r="G31" s="138" t="s">
        <v>75</v>
      </c>
    </row>
    <row r="32" spans="1:22" x14ac:dyDescent="0.25">
      <c r="A32" s="139"/>
      <c r="B32" s="140" t="s">
        <v>76</v>
      </c>
      <c r="C32" s="123" t="s">
        <v>77</v>
      </c>
      <c r="D32" s="123" t="s">
        <v>78</v>
      </c>
      <c r="E32" s="141" t="s">
        <v>79</v>
      </c>
      <c r="F32" s="142"/>
      <c r="G32" s="143" t="s">
        <v>80</v>
      </c>
    </row>
    <row r="33" spans="1:22" x14ac:dyDescent="0.25">
      <c r="A33" s="114" t="s">
        <v>122</v>
      </c>
      <c r="B33" s="144">
        <v>1</v>
      </c>
      <c r="C33" s="114">
        <v>4.04</v>
      </c>
      <c r="D33" s="108">
        <f t="shared" ref="D33:D38" si="3">IFERROR(ROUND(B33*C33,5),0)</f>
        <v>4.04</v>
      </c>
      <c r="E33" s="107">
        <v>4.4499399999999998</v>
      </c>
      <c r="F33" s="110"/>
      <c r="G33" s="110">
        <f t="shared" ref="G33:G38" si="4">IFERROR(TRUNC(ROUND(D33*E33,2),2),0)</f>
        <v>17.98</v>
      </c>
    </row>
    <row r="34" spans="1:22" x14ac:dyDescent="0.25">
      <c r="A34" s="114" t="s">
        <v>123</v>
      </c>
      <c r="B34" s="144">
        <v>1</v>
      </c>
      <c r="C34" s="114">
        <v>3.65</v>
      </c>
      <c r="D34" s="108">
        <f t="shared" si="3"/>
        <v>3.65</v>
      </c>
      <c r="E34" s="107">
        <v>4.4499399999999998</v>
      </c>
      <c r="F34" s="110"/>
      <c r="G34" s="110">
        <f t="shared" si="4"/>
        <v>16.239999999999998</v>
      </c>
    </row>
    <row r="35" spans="1:22" x14ac:dyDescent="0.25">
      <c r="A35" s="114" t="s">
        <v>124</v>
      </c>
      <c r="B35" s="144">
        <v>1</v>
      </c>
      <c r="C35" s="114">
        <v>3.65</v>
      </c>
      <c r="D35" s="108">
        <f t="shared" si="3"/>
        <v>3.65</v>
      </c>
      <c r="E35" s="107">
        <v>4.4499399999999998</v>
      </c>
      <c r="F35" s="110"/>
      <c r="G35" s="110">
        <f t="shared" si="4"/>
        <v>16.239999999999998</v>
      </c>
    </row>
    <row r="36" spans="1:22" x14ac:dyDescent="0.25">
      <c r="A36" s="114" t="s">
        <v>125</v>
      </c>
      <c r="B36" s="144">
        <v>0</v>
      </c>
      <c r="C36" s="114">
        <v>4.04</v>
      </c>
      <c r="D36" s="108">
        <f t="shared" si="3"/>
        <v>0</v>
      </c>
      <c r="E36" s="107">
        <v>4.4499399999999998</v>
      </c>
      <c r="F36" s="110"/>
      <c r="G36" s="110">
        <f t="shared" si="4"/>
        <v>0</v>
      </c>
    </row>
    <row r="37" spans="1:22" x14ac:dyDescent="0.25">
      <c r="A37" s="114" t="s">
        <v>126</v>
      </c>
      <c r="B37" s="144">
        <v>0</v>
      </c>
      <c r="C37" s="114">
        <v>4.0599999999999996</v>
      </c>
      <c r="D37" s="108">
        <f t="shared" si="3"/>
        <v>0</v>
      </c>
      <c r="E37" s="107">
        <v>4.4499399999999998</v>
      </c>
      <c r="F37" s="110"/>
      <c r="G37" s="110">
        <f t="shared" si="4"/>
        <v>0</v>
      </c>
    </row>
    <row r="38" spans="1:22" x14ac:dyDescent="0.25">
      <c r="A38" s="114"/>
      <c r="B38" s="144">
        <v>0</v>
      </c>
      <c r="C38" s="114"/>
      <c r="D38" s="108">
        <f t="shared" si="3"/>
        <v>0</v>
      </c>
      <c r="E38" s="107">
        <v>0</v>
      </c>
      <c r="F38" s="110"/>
      <c r="G38" s="110">
        <f t="shared" si="4"/>
        <v>0</v>
      </c>
    </row>
    <row r="39" spans="1:22" x14ac:dyDescent="0.25">
      <c r="A39" s="139"/>
      <c r="B39" s="145"/>
      <c r="C39" s="121"/>
      <c r="D39" s="123"/>
      <c r="E39" s="122"/>
      <c r="F39" s="124"/>
      <c r="G39" s="124"/>
    </row>
    <row r="40" spans="1:22" x14ac:dyDescent="0.25">
      <c r="A40" s="126" t="s">
        <v>127</v>
      </c>
      <c r="B40" s="146"/>
      <c r="C40" s="126"/>
      <c r="D40" s="126"/>
      <c r="E40" s="127"/>
      <c r="F40" s="147"/>
      <c r="G40" s="126">
        <f>TRUNC(ROUND(SUM(G33:G39),2),2)</f>
        <v>50.46</v>
      </c>
    </row>
    <row r="41" spans="1:22" x14ac:dyDescent="0.25">
      <c r="A41" s="130" t="s">
        <v>128</v>
      </c>
      <c r="B41" s="131"/>
      <c r="C41" s="132"/>
      <c r="D41" s="132"/>
      <c r="E41" s="133"/>
      <c r="F41" s="133"/>
      <c r="G41" s="134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</row>
    <row r="42" spans="1:22" x14ac:dyDescent="0.25">
      <c r="A42" s="146" t="s">
        <v>129</v>
      </c>
      <c r="B42" s="147"/>
      <c r="C42" s="126" t="s">
        <v>2</v>
      </c>
      <c r="D42" s="126" t="s">
        <v>71</v>
      </c>
      <c r="E42" s="128" t="s">
        <v>130</v>
      </c>
      <c r="F42" s="128"/>
      <c r="G42" s="126" t="s">
        <v>75</v>
      </c>
    </row>
    <row r="43" spans="1:22" x14ac:dyDescent="0.25">
      <c r="A43" s="148"/>
      <c r="B43" s="149"/>
      <c r="C43" s="101"/>
      <c r="D43" s="101" t="s">
        <v>76</v>
      </c>
      <c r="E43" s="150" t="s">
        <v>77</v>
      </c>
      <c r="F43" s="104"/>
      <c r="G43" s="101" t="s">
        <v>78</v>
      </c>
    </row>
    <row r="44" spans="1:22" ht="25.5" x14ac:dyDescent="0.25">
      <c r="A44" s="151" t="s">
        <v>149</v>
      </c>
      <c r="B44" s="152"/>
      <c r="C44" s="153" t="s">
        <v>150</v>
      </c>
      <c r="D44" s="154">
        <v>1</v>
      </c>
      <c r="E44" s="155">
        <v>8.3699999999999992</v>
      </c>
      <c r="F44" s="156"/>
      <c r="G44" s="114">
        <f>IFERROR(TRUNC(ROUND(D44*E44,2),2),0)</f>
        <v>8.3699999999999992</v>
      </c>
      <c r="J44" s="157"/>
    </row>
    <row r="45" spans="1:22" ht="25.5" x14ac:dyDescent="0.25">
      <c r="A45" s="158" t="s">
        <v>151</v>
      </c>
      <c r="B45" s="159"/>
      <c r="C45" s="153" t="s">
        <v>18</v>
      </c>
      <c r="D45" s="154">
        <v>3</v>
      </c>
      <c r="E45" s="160">
        <v>3.18</v>
      </c>
      <c r="F45" s="113"/>
      <c r="G45" s="114">
        <f t="shared" ref="G45:G63" si="5">IFERROR(TRUNC(ROUND(D45*E45,2),2),0)</f>
        <v>9.5399999999999991</v>
      </c>
      <c r="J45" s="157"/>
    </row>
    <row r="46" spans="1:22" ht="25.5" x14ac:dyDescent="0.25">
      <c r="A46" s="158" t="s">
        <v>152</v>
      </c>
      <c r="B46" s="159"/>
      <c r="C46" s="161" t="s">
        <v>18</v>
      </c>
      <c r="D46" s="162">
        <v>1</v>
      </c>
      <c r="E46" s="163">
        <v>4.58</v>
      </c>
      <c r="F46" s="110"/>
      <c r="G46" s="114">
        <f t="shared" si="5"/>
        <v>4.58</v>
      </c>
      <c r="J46" s="157"/>
    </row>
    <row r="47" spans="1:22" x14ac:dyDescent="0.25">
      <c r="A47" s="158" t="s">
        <v>153</v>
      </c>
      <c r="B47" s="159"/>
      <c r="C47" s="153" t="s">
        <v>18</v>
      </c>
      <c r="D47" s="154">
        <v>1</v>
      </c>
      <c r="E47" s="163">
        <v>1.03</v>
      </c>
      <c r="F47" s="110"/>
      <c r="G47" s="114">
        <f t="shared" si="5"/>
        <v>1.03</v>
      </c>
      <c r="J47" s="157"/>
    </row>
    <row r="48" spans="1:22" ht="25.5" x14ac:dyDescent="0.25">
      <c r="A48" s="158" t="s">
        <v>154</v>
      </c>
      <c r="B48" s="159"/>
      <c r="C48" s="153" t="s">
        <v>38</v>
      </c>
      <c r="D48" s="154">
        <v>14</v>
      </c>
      <c r="E48" s="163">
        <v>0.8</v>
      </c>
      <c r="F48" s="110"/>
      <c r="G48" s="114">
        <f t="shared" si="5"/>
        <v>11.2</v>
      </c>
      <c r="J48" s="157"/>
    </row>
    <row r="49" spans="1:10" x14ac:dyDescent="0.25">
      <c r="A49" s="158" t="s">
        <v>155</v>
      </c>
      <c r="B49" s="159"/>
      <c r="C49" s="153" t="s">
        <v>150</v>
      </c>
      <c r="D49" s="154">
        <v>1</v>
      </c>
      <c r="E49" s="163">
        <v>0.42</v>
      </c>
      <c r="F49" s="110"/>
      <c r="G49" s="114">
        <f t="shared" si="5"/>
        <v>0.42</v>
      </c>
      <c r="J49" s="157"/>
    </row>
    <row r="50" spans="1:10" x14ac:dyDescent="0.25">
      <c r="A50" s="158">
        <v>0</v>
      </c>
      <c r="B50" s="159"/>
      <c r="C50" s="153">
        <v>0</v>
      </c>
      <c r="D50" s="154">
        <v>0</v>
      </c>
      <c r="E50" s="163">
        <v>0</v>
      </c>
      <c r="F50" s="110"/>
      <c r="G50" s="114">
        <f t="shared" si="5"/>
        <v>0</v>
      </c>
      <c r="J50" s="157"/>
    </row>
    <row r="51" spans="1:10" x14ac:dyDescent="0.25">
      <c r="A51" s="158">
        <v>0</v>
      </c>
      <c r="B51" s="159"/>
      <c r="C51" s="153">
        <v>0</v>
      </c>
      <c r="D51" s="154">
        <v>0</v>
      </c>
      <c r="E51" s="163">
        <v>0</v>
      </c>
      <c r="F51" s="110"/>
      <c r="G51" s="114">
        <f t="shared" si="5"/>
        <v>0</v>
      </c>
      <c r="J51" s="157"/>
    </row>
    <row r="52" spans="1:10" x14ac:dyDescent="0.25">
      <c r="A52" s="158">
        <v>0</v>
      </c>
      <c r="B52" s="159"/>
      <c r="C52" s="153">
        <v>0</v>
      </c>
      <c r="D52" s="154">
        <v>0</v>
      </c>
      <c r="E52" s="163">
        <v>0</v>
      </c>
      <c r="F52" s="110"/>
      <c r="G52" s="114">
        <f t="shared" si="5"/>
        <v>0</v>
      </c>
      <c r="J52" s="157"/>
    </row>
    <row r="53" spans="1:10" x14ac:dyDescent="0.25">
      <c r="A53" s="158">
        <v>0</v>
      </c>
      <c r="B53" s="159"/>
      <c r="C53" s="153">
        <v>0</v>
      </c>
      <c r="D53" s="154">
        <v>0</v>
      </c>
      <c r="E53" s="163">
        <v>0</v>
      </c>
      <c r="F53" s="110"/>
      <c r="G53" s="114">
        <f t="shared" si="5"/>
        <v>0</v>
      </c>
      <c r="J53" s="157"/>
    </row>
    <row r="54" spans="1:10" x14ac:dyDescent="0.25">
      <c r="A54" s="158">
        <v>0</v>
      </c>
      <c r="B54" s="159"/>
      <c r="C54" s="153">
        <v>0</v>
      </c>
      <c r="D54" s="154">
        <v>0</v>
      </c>
      <c r="E54" s="163">
        <v>0</v>
      </c>
      <c r="F54" s="110"/>
      <c r="G54" s="114">
        <f t="shared" si="5"/>
        <v>0</v>
      </c>
      <c r="J54" s="157"/>
    </row>
    <row r="55" spans="1:10" x14ac:dyDescent="0.25">
      <c r="A55" s="144" t="s">
        <v>156</v>
      </c>
      <c r="B55" s="107"/>
      <c r="C55" s="153" t="s">
        <v>156</v>
      </c>
      <c r="D55" s="154" t="s">
        <v>156</v>
      </c>
      <c r="E55" s="144" t="s">
        <v>156</v>
      </c>
      <c r="F55" s="110"/>
      <c r="G55" s="114">
        <f t="shared" si="5"/>
        <v>0</v>
      </c>
    </row>
    <row r="56" spans="1:10" x14ac:dyDescent="0.25">
      <c r="A56" s="158" t="s">
        <v>156</v>
      </c>
      <c r="B56" s="159"/>
      <c r="C56" s="153" t="s">
        <v>156</v>
      </c>
      <c r="D56" s="154" t="s">
        <v>156</v>
      </c>
      <c r="E56" s="163" t="s">
        <v>156</v>
      </c>
      <c r="F56" s="110"/>
      <c r="G56" s="114">
        <f t="shared" si="5"/>
        <v>0</v>
      </c>
      <c r="J56" s="157"/>
    </row>
    <row r="57" spans="1:10" x14ac:dyDescent="0.25">
      <c r="A57" s="158" t="s">
        <v>156</v>
      </c>
      <c r="B57" s="159"/>
      <c r="C57" s="153" t="s">
        <v>156</v>
      </c>
      <c r="D57" s="154" t="s">
        <v>156</v>
      </c>
      <c r="E57" s="163" t="s">
        <v>156</v>
      </c>
      <c r="F57" s="110"/>
      <c r="G57" s="114">
        <f t="shared" si="5"/>
        <v>0</v>
      </c>
      <c r="J57" s="157"/>
    </row>
    <row r="58" spans="1:10" x14ac:dyDescent="0.25">
      <c r="A58" s="158" t="s">
        <v>156</v>
      </c>
      <c r="B58" s="159"/>
      <c r="C58" s="153" t="s">
        <v>156</v>
      </c>
      <c r="D58" s="154" t="s">
        <v>156</v>
      </c>
      <c r="E58" s="163" t="s">
        <v>156</v>
      </c>
      <c r="F58" s="110"/>
      <c r="G58" s="114">
        <f t="shared" si="5"/>
        <v>0</v>
      </c>
      <c r="J58" s="157"/>
    </row>
    <row r="59" spans="1:10" x14ac:dyDescent="0.25">
      <c r="A59" s="158" t="s">
        <v>156</v>
      </c>
      <c r="B59" s="159"/>
      <c r="C59" s="153" t="s">
        <v>156</v>
      </c>
      <c r="D59" s="154" t="s">
        <v>156</v>
      </c>
      <c r="E59" s="163" t="s">
        <v>156</v>
      </c>
      <c r="F59" s="110"/>
      <c r="G59" s="114">
        <f t="shared" si="5"/>
        <v>0</v>
      </c>
      <c r="J59" s="157"/>
    </row>
    <row r="60" spans="1:10" x14ac:dyDescent="0.25">
      <c r="A60" s="158" t="s">
        <v>156</v>
      </c>
      <c r="B60" s="159"/>
      <c r="C60" s="153" t="s">
        <v>156</v>
      </c>
      <c r="D60" s="154" t="s">
        <v>156</v>
      </c>
      <c r="E60" s="163" t="s">
        <v>156</v>
      </c>
      <c r="F60" s="110"/>
      <c r="G60" s="114">
        <f t="shared" si="5"/>
        <v>0</v>
      </c>
      <c r="J60" s="157"/>
    </row>
    <row r="61" spans="1:10" x14ac:dyDescent="0.25">
      <c r="A61" s="144" t="s">
        <v>156</v>
      </c>
      <c r="B61" s="107"/>
      <c r="C61" s="114" t="s">
        <v>156</v>
      </c>
      <c r="D61" s="114" t="s">
        <v>156</v>
      </c>
      <c r="E61" s="144" t="s">
        <v>156</v>
      </c>
      <c r="F61" s="110"/>
      <c r="G61" s="114">
        <f t="shared" si="5"/>
        <v>0</v>
      </c>
    </row>
    <row r="62" spans="1:10" x14ac:dyDescent="0.25">
      <c r="A62" s="144" t="s">
        <v>156</v>
      </c>
      <c r="B62" s="107"/>
      <c r="C62" s="114" t="s">
        <v>156</v>
      </c>
      <c r="D62" s="114" t="s">
        <v>156</v>
      </c>
      <c r="E62" s="144" t="s">
        <v>156</v>
      </c>
      <c r="F62" s="110"/>
      <c r="G62" s="114">
        <f t="shared" si="5"/>
        <v>0</v>
      </c>
    </row>
    <row r="63" spans="1:10" x14ac:dyDescent="0.25">
      <c r="A63" s="164" t="s">
        <v>156</v>
      </c>
      <c r="B63" s="122"/>
      <c r="C63" s="121" t="s">
        <v>156</v>
      </c>
      <c r="D63" s="121" t="s">
        <v>156</v>
      </c>
      <c r="E63" s="164" t="s">
        <v>156</v>
      </c>
      <c r="F63" s="124"/>
      <c r="G63" s="114">
        <f t="shared" si="5"/>
        <v>0</v>
      </c>
    </row>
    <row r="64" spans="1:10" x14ac:dyDescent="0.25">
      <c r="A64" s="146" t="s">
        <v>156</v>
      </c>
      <c r="B64" s="127"/>
      <c r="C64" s="126" t="s">
        <v>156</v>
      </c>
      <c r="D64" s="126" t="s">
        <v>156</v>
      </c>
      <c r="E64" s="146" t="s">
        <v>156</v>
      </c>
      <c r="F64" s="147"/>
      <c r="G64" s="147">
        <f>TRUNC(ROUND(SUM(G44:G63),2),2)</f>
        <v>35.14</v>
      </c>
    </row>
    <row r="65" spans="1:22" x14ac:dyDescent="0.25">
      <c r="A65" s="130" t="s">
        <v>132</v>
      </c>
      <c r="B65" s="131"/>
      <c r="C65" s="132"/>
      <c r="D65" s="132"/>
      <c r="E65" s="133"/>
      <c r="F65" s="133"/>
      <c r="G65" s="134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x14ac:dyDescent="0.25">
      <c r="A66" s="165" t="s">
        <v>70</v>
      </c>
      <c r="B66" s="136"/>
      <c r="C66" s="97" t="s">
        <v>133</v>
      </c>
      <c r="D66" s="97" t="s">
        <v>134</v>
      </c>
      <c r="E66" s="165" t="s">
        <v>72</v>
      </c>
      <c r="F66" s="137"/>
      <c r="G66" s="138" t="s">
        <v>135</v>
      </c>
    </row>
    <row r="67" spans="1:22" x14ac:dyDescent="0.25">
      <c r="A67" s="145"/>
      <c r="B67" s="87"/>
      <c r="C67" s="123"/>
      <c r="D67" s="123" t="s">
        <v>76</v>
      </c>
      <c r="E67" s="166" t="s">
        <v>77</v>
      </c>
      <c r="F67" s="167"/>
      <c r="G67" s="101" t="s">
        <v>136</v>
      </c>
    </row>
    <row r="68" spans="1:22" ht="15.75" thickBot="1" x14ac:dyDescent="0.3">
      <c r="A68" s="168"/>
      <c r="B68" s="169"/>
      <c r="C68" s="170"/>
      <c r="D68" s="170"/>
      <c r="E68" s="163"/>
      <c r="F68" s="110"/>
      <c r="G68" s="170"/>
    </row>
    <row r="69" spans="1:22" ht="15.75" thickBot="1" x14ac:dyDescent="0.3">
      <c r="A69" s="171" t="s">
        <v>137</v>
      </c>
      <c r="B69" s="172"/>
      <c r="C69" s="118" t="s">
        <v>18</v>
      </c>
      <c r="D69" s="118">
        <v>1</v>
      </c>
      <c r="E69" s="144">
        <v>12</v>
      </c>
      <c r="F69" s="110"/>
      <c r="G69" s="114">
        <f>IFERROR(TRUNC(ROUND(D69*E69,2),2),0)</f>
        <v>12</v>
      </c>
      <c r="I69" s="173" t="s">
        <v>138</v>
      </c>
      <c r="J69" s="174">
        <v>0</v>
      </c>
    </row>
    <row r="70" spans="1:22" x14ac:dyDescent="0.25">
      <c r="A70" s="175"/>
      <c r="B70" s="176"/>
      <c r="C70" s="123"/>
      <c r="D70" s="123"/>
      <c r="E70" s="177"/>
      <c r="F70" s="178"/>
      <c r="G70" s="121"/>
    </row>
    <row r="71" spans="1:22" x14ac:dyDescent="0.25">
      <c r="A71" s="146" t="s">
        <v>139</v>
      </c>
      <c r="B71" s="127"/>
      <c r="C71" s="126"/>
      <c r="D71" s="126"/>
      <c r="E71" s="126"/>
      <c r="F71" s="127"/>
      <c r="G71" s="126">
        <f>TRUNC(ROUND(SUM(G68:G70),5),2)</f>
        <v>12</v>
      </c>
    </row>
    <row r="72" spans="1:22" x14ac:dyDescent="0.25">
      <c r="A72" s="179"/>
      <c r="B72" s="180"/>
      <c r="C72" s="133" t="s">
        <v>140</v>
      </c>
      <c r="D72" s="133"/>
      <c r="E72" s="133"/>
      <c r="F72" s="133"/>
      <c r="G72" s="181">
        <f>TRUNC(ROUND(G29+G40+G64+G71,2),2)</f>
        <v>121.94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</row>
    <row r="73" spans="1:22" x14ac:dyDescent="0.25">
      <c r="A73" s="182"/>
      <c r="B73" s="183"/>
      <c r="C73" s="184" t="s">
        <v>141</v>
      </c>
      <c r="D73" s="128"/>
      <c r="E73" s="128"/>
      <c r="F73" s="185">
        <v>7.4999999999999997E-2</v>
      </c>
      <c r="G73" s="126">
        <f>TRUNC(ROUND(G72*F73,2),2)</f>
        <v>9.15</v>
      </c>
    </row>
    <row r="74" spans="1:22" x14ac:dyDescent="0.25">
      <c r="A74" s="182"/>
      <c r="B74" s="183"/>
      <c r="C74" s="184" t="s">
        <v>142</v>
      </c>
      <c r="D74" s="128"/>
      <c r="E74" s="128"/>
      <c r="F74" s="186">
        <v>7.4999999999999997E-2</v>
      </c>
      <c r="G74" s="126">
        <f>TRUNC(ROUND(G72*F74,2),2)</f>
        <v>9.15</v>
      </c>
      <c r="V74">
        <f>+COLUMN(V73)</f>
        <v>22</v>
      </c>
    </row>
    <row r="75" spans="1:22" x14ac:dyDescent="0.25">
      <c r="A75" s="187"/>
      <c r="B75" s="188"/>
      <c r="C75" s="184" t="s">
        <v>143</v>
      </c>
      <c r="D75" s="128"/>
      <c r="E75" s="128"/>
      <c r="F75" s="147"/>
      <c r="G75" s="126">
        <f>TRUNC(ROUND(SUM(G72:G74),2),2)</f>
        <v>140.24</v>
      </c>
      <c r="U75" t="s">
        <v>144</v>
      </c>
      <c r="V75">
        <f>+TRUNC(ROUND(G29+G40+G71+G73+G74,2),2)</f>
        <v>105.1</v>
      </c>
    </row>
    <row r="76" spans="1:22" x14ac:dyDescent="0.25">
      <c r="A76" s="189" t="s">
        <v>145</v>
      </c>
      <c r="B76" s="190"/>
      <c r="C76" s="191" t="s">
        <v>146</v>
      </c>
      <c r="D76" s="192"/>
      <c r="E76" s="192"/>
      <c r="F76" s="193"/>
      <c r="G76" s="194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 t="s">
        <v>147</v>
      </c>
      <c r="V76" s="95">
        <f>+G64</f>
        <v>35.14</v>
      </c>
    </row>
  </sheetData>
  <mergeCells count="34">
    <mergeCell ref="A72:B75"/>
    <mergeCell ref="C72:F72"/>
    <mergeCell ref="C73:E73"/>
    <mergeCell ref="C74:E74"/>
    <mergeCell ref="C75:E75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E32:F32"/>
    <mergeCell ref="A41:B41"/>
    <mergeCell ref="E41:F41"/>
    <mergeCell ref="E42:F42"/>
    <mergeCell ref="E43:F43"/>
    <mergeCell ref="A65:B65"/>
    <mergeCell ref="E65:F65"/>
    <mergeCell ref="E10:F10"/>
    <mergeCell ref="E11:F11"/>
    <mergeCell ref="E29:F29"/>
    <mergeCell ref="A30:B30"/>
    <mergeCell ref="E30:F30"/>
    <mergeCell ref="E31:F31"/>
    <mergeCell ref="A1:G1"/>
    <mergeCell ref="E2:G3"/>
    <mergeCell ref="A4:G4"/>
    <mergeCell ref="A7:E7"/>
    <mergeCell ref="E8:F8"/>
    <mergeCell ref="A9:B9"/>
    <mergeCell ref="E9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40</vt:i4>
      </vt:variant>
      <vt:variant>
        <vt:lpstr>Rangos con nombre</vt:lpstr>
      </vt:variant>
      <vt:variant>
        <vt:i4>1</vt:i4>
      </vt:variant>
    </vt:vector>
  </HeadingPairs>
  <TitlesOfParts>
    <vt:vector size="41" baseType="lpstr">
      <vt:lpstr>PRESUPUESTO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PRESUPUESTO!Área_de_impresión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 ANTONIO ARBOLEDA GUERRERO</cp:lastModifiedBy>
  <dcterms:created xsi:type="dcterms:W3CDTF">2016-09-26T05:56:45Z</dcterms:created>
  <dcterms:modified xsi:type="dcterms:W3CDTF">2020-12-30T21:33:13Z</dcterms:modified>
</cp:coreProperties>
</file>